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rashodi po aktiv.2017-REBALANS" sheetId="1" r:id="rId1"/>
    <sheet name="plan prihoda" sheetId="2" r:id="rId2"/>
    <sheet name="opći dio" sheetId="3" r:id="rId3"/>
    <sheet name="List1" sheetId="4" r:id="rId4"/>
  </sheets>
  <definedNames>
    <definedName name="_xlnm.Print_Area" localSheetId="1">'plan prihoda'!$A$1:$I$21</definedName>
    <definedName name="_xlnm.Print_Area" localSheetId="0">'rashodi po aktiv.2017-REBALANS'!$A$1:$T$144</definedName>
    <definedName name="_xlnm.Print_Titles">'rashodi po aktiv.2017-REBALANS'!$24:$24</definedName>
  </definedNames>
  <calcPr fullCalcOnLoad="1"/>
</workbook>
</file>

<file path=xl/sharedStrings.xml><?xml version="1.0" encoding="utf-8"?>
<sst xmlns="http://schemas.openxmlformats.org/spreadsheetml/2006/main" count="254" uniqueCount="141">
  <si>
    <t>Donacije</t>
  </si>
  <si>
    <t>Ukupno</t>
  </si>
  <si>
    <t>Račun rashoda/izdatka</t>
  </si>
  <si>
    <t>Naziv računa</t>
  </si>
  <si>
    <t>u kunama</t>
  </si>
  <si>
    <t>Prihodi i primici</t>
  </si>
  <si>
    <t>Ostali rashodi za zaposlene</t>
  </si>
  <si>
    <t>Grad Pula</t>
  </si>
  <si>
    <t>Prihodi od nefinancijske imovine i nadoknade šteta s osnova osiguranja</t>
  </si>
  <si>
    <t>Kamate na depozit</t>
  </si>
  <si>
    <t>Račun rashoda / izdatka</t>
  </si>
  <si>
    <t>UKUPNO PRIMARNI PROGRAM</t>
  </si>
  <si>
    <t>Pomoći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</si>
  <si>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</si>
  <si>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</si>
  <si>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</si>
  <si>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</si>
  <si>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</si>
  <si>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</si>
  <si>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</si>
  <si>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</si>
  <si>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RASHODI ZA ZAPOSLENE</t>
  </si>
  <si>
    <t>Rashodi za meterijal i energiju</t>
  </si>
  <si>
    <t>Naknade tr. osobama izvan radnog odnosa</t>
  </si>
  <si>
    <t>RASHODI ZA NABAVU NEFIN.IMOVINE</t>
  </si>
  <si>
    <t>Postrojenja i oprema</t>
  </si>
  <si>
    <t>Nematerijalna proizvedena imovina</t>
  </si>
  <si>
    <t>RASHODI ZA DODAT.ULAG.U NEF.IM.</t>
  </si>
  <si>
    <t>Dodatna ulag.za ostalu nefin.imovinu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</si>
  <si>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</si>
  <si>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</si>
  <si>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</si>
  <si>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</si>
  <si>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</si>
  <si>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</si>
  <si>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</si>
  <si>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</si>
  <si>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</si>
  <si>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Osnovna škola Scuola Elementare "Giuseppina Martinuzzi" PulaPola</t>
  </si>
  <si>
    <t>Pomoći talijanska unija</t>
  </si>
  <si>
    <t>Donacije tu</t>
  </si>
  <si>
    <t>Vlastiti prihodi</t>
  </si>
  <si>
    <t>Decentralizacija - tekuće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</si>
  <si>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</si>
  <si>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</si>
  <si>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</si>
  <si>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</si>
  <si>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</si>
  <si>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</si>
  <si>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</si>
  <si>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</si>
  <si>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</si>
  <si>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UKUPNO A/Tpr./Kpr.</t>
  </si>
  <si>
    <t>Grad Vodnjan</t>
  </si>
  <si>
    <t>Općinski proračuni</t>
  </si>
  <si>
    <t>Sufinanciranje roditelji</t>
  </si>
  <si>
    <t>Ostali financijski rashodi</t>
  </si>
  <si>
    <t>prihodi</t>
  </si>
  <si>
    <t xml:space="preserve">Vlastiti </t>
  </si>
  <si>
    <t>FINANCIJSKI RASHODI</t>
  </si>
  <si>
    <t>Prihodi za posebne namjene-Zavod za zapošljavanje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</si>
  <si>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</si>
  <si>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</si>
  <si>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</si>
  <si>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</si>
  <si>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</si>
  <si>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</si>
  <si>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</si>
  <si>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</si>
  <si>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</si>
  <si>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</si>
  <si>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</si>
  <si>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</si>
  <si>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</si>
  <si>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Izvor prihoda i primitaka</t>
  </si>
  <si>
    <t>Oznaka rač.iz računs.plana</t>
  </si>
  <si>
    <t>Namjenski primici od zaduživanja</t>
  </si>
  <si>
    <t>63211-POTPORE OD MEĐUNARODNIH ORGANIZACIJA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</si>
  <si>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</si>
  <si>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</si>
  <si>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</si>
  <si>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</si>
  <si>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</si>
  <si>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</si>
  <si>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</si>
  <si>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</si>
  <si>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</si>
  <si>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</si>
  <si>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</si>
  <si>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</si>
  <si>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</si>
  <si>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</si>
  <si>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</si>
  <si>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</si>
  <si>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</si>
  <si>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</si>
  <si>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</si>
  <si>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</si>
  <si>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</si>
  <si>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</si>
  <si>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</si>
  <si>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63611-PRIHODI IZ PRORAČUNA -DRUGI GRADSKI PRORAČUNI</t>
  </si>
  <si>
    <t>63611-PRIHODI IZ PRORAČUNA OPĆINA</t>
  </si>
  <si>
    <t>67111-TEKUĆE POMOĆI IZRAVNANJA ZA DECENTRALIZIRANE FUNKCIJE</t>
  </si>
  <si>
    <t>Plan 2017.</t>
  </si>
  <si>
    <t xml:space="preserve"> Plan 2017.</t>
  </si>
  <si>
    <t xml:space="preserve">Prihodi za posebne namjene: ZAVOD ZA ZAPOŠLJAVANJE(stručno usavr.) </t>
  </si>
  <si>
    <t>63611-TEKUĆE POMOĆI IZ DRŽAVNOG PRORAČUNA</t>
  </si>
  <si>
    <t>67111-PRIHODI IZ PRORAČUNA GRADA PULA-SOCIJALNI PROGRAM</t>
  </si>
  <si>
    <t>67111-TEKUĆE POMOĆI IZ DRŽAVNOG PRORAČUNA-SOCIJALNI PROGRAM</t>
  </si>
  <si>
    <t>Prijedlog plana     
za 2017.</t>
  </si>
  <si>
    <t>Projekcija plana
za 2018.</t>
  </si>
  <si>
    <t>Projekcija plana 
za 2019.</t>
  </si>
  <si>
    <t>Donacije-talijanska unija-</t>
  </si>
  <si>
    <t>Donacije-državni proračun-ZAKLADA ZA DJECU</t>
  </si>
  <si>
    <t>Donacije -državni proračun-ZAKLADA ZA DJECU</t>
  </si>
  <si>
    <t xml:space="preserve"> AKTIVNOST:            ZAJEDNO DO ZNANJA</t>
  </si>
  <si>
    <t>Tekuće pomoći iz drž prorač-PROJEKT ZAJEDNO DO ZNANJA</t>
  </si>
  <si>
    <t xml:space="preserve"> Pula, 19.10.2017.</t>
  </si>
  <si>
    <t xml:space="preserve">REBALANS FINANCIJSKOG  PLANA ZA 2017. GODINU </t>
  </si>
  <si>
    <t>Tekuće pomoći-ŽUPANIJA</t>
  </si>
  <si>
    <t>PLAN PRIHODA I PRIMITAKA-REBALANS 2017</t>
  </si>
  <si>
    <t>63611-PRIHODI IZ PRORAČUNA ŽUPANIJE</t>
  </si>
  <si>
    <t>Ukupno prihodi i primici za 2017.</t>
  </si>
  <si>
    <t xml:space="preserve">REBALANS FINANCIJSKOG PLANA OŠ G. MARTINUZZI  ZA 2017.                                                                                                                                              </t>
  </si>
  <si>
    <t xml:space="preserve"> AKTIVNOST:  GRADSKA SREDSTVA</t>
  </si>
  <si>
    <t>RASHODI ZA NABAVU PROIZV.DUGOT.</t>
  </si>
  <si>
    <t>IMOVINE</t>
  </si>
  <si>
    <t>Sveukupno KP-I-AKTIVNOSTI</t>
  </si>
  <si>
    <t>Sveukupno KP  II-GRADSKA SREDSTVA</t>
  </si>
  <si>
    <t>AKTIVNOST:  DRŽAVNI PRORAČUN - MINISTARSTVO</t>
  </si>
  <si>
    <t>Pristojbe i naknade</t>
  </si>
  <si>
    <t>Računovodstvo:</t>
  </si>
  <si>
    <t>Ravnateljica:</t>
  </si>
  <si>
    <t>Dorijana Semenčić</t>
  </si>
  <si>
    <t>Susanna Cerlon</t>
  </si>
  <si>
    <t>Sveukupno-KP-III-DRŽAVNI PRORAČUN</t>
  </si>
  <si>
    <t>SVEUKUPNO REBALANS PLANA 2017</t>
  </si>
  <si>
    <t>MZOS</t>
  </si>
  <si>
    <t>Gradska sredstva - direktna</t>
  </si>
  <si>
    <t>Državni proračun-MINISTARSTVO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</si>
</sst>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\ &quot;kn&quot;"/>
    <numFmt numFmtId="166" formatCode="#,##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</numFmts>
  <fonts count="64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3" fillId="0" borderId="10" xfId="0" applyFont="1" applyBorder="1" applyAlignment="1" quotePrefix="1">
      <alignment horizontal="left" wrapText="1"/>
    </xf>
    <xf numFmtId="0" fontId="23" fillId="0" borderId="11" xfId="0" applyFont="1" applyBorder="1" applyAlignment="1" quotePrefix="1">
      <alignment horizontal="left" wrapText="1"/>
    </xf>
    <xf numFmtId="0" fontId="23" fillId="0" borderId="11" xfId="0" applyFont="1" applyBorder="1" applyAlignment="1" quotePrefix="1">
      <alignment horizontal="center" wrapText="1"/>
    </xf>
    <xf numFmtId="0" fontId="23" fillId="0" borderId="11" xfId="0" applyNumberFormat="1" applyFont="1" applyFill="1" applyBorder="1" applyAlignment="1" applyProtection="1" quotePrefix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3" fontId="23" fillId="0" borderId="12" xfId="0" applyNumberFormat="1" applyFont="1" applyBorder="1" applyAlignment="1">
      <alignment horizontal="right"/>
    </xf>
    <xf numFmtId="3" fontId="23" fillId="0" borderId="12" xfId="0" applyNumberFormat="1" applyFont="1" applyFill="1" applyBorder="1" applyAlignment="1" applyProtection="1">
      <alignment horizontal="right" wrapText="1"/>
      <protection/>
    </xf>
    <xf numFmtId="0" fontId="1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25" fillId="0" borderId="11" xfId="0" applyNumberFormat="1" applyFont="1" applyFill="1" applyBorder="1" applyAlignment="1" applyProtection="1">
      <alignment wrapText="1"/>
      <protection/>
    </xf>
    <xf numFmtId="3" fontId="23" fillId="0" borderId="10" xfId="0" applyNumberFormat="1" applyFont="1" applyBorder="1" applyAlignment="1">
      <alignment horizontal="right"/>
    </xf>
    <xf numFmtId="0" fontId="23" fillId="0" borderId="11" xfId="0" applyFont="1" applyBorder="1" applyAlignment="1" quotePrefix="1">
      <alignment horizontal="left"/>
    </xf>
    <xf numFmtId="0" fontId="23" fillId="0" borderId="11" xfId="0" applyNumberFormat="1" applyFont="1" applyFill="1" applyBorder="1" applyAlignment="1" applyProtection="1">
      <alignment wrapText="1"/>
      <protection/>
    </xf>
    <xf numFmtId="0" fontId="25" fillId="0" borderId="11" xfId="0" applyNumberFormat="1" applyFont="1" applyFill="1" applyBorder="1" applyAlignment="1" applyProtection="1">
      <alignment horizontal="center" wrapText="1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 wrapText="1"/>
    </xf>
    <xf numFmtId="3" fontId="13" fillId="33" borderId="17" xfId="0" applyNumberFormat="1" applyFont="1" applyFill="1" applyBorder="1" applyAlignment="1">
      <alignment horizontal="left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3" fontId="2" fillId="33" borderId="19" xfId="0" applyNumberFormat="1" applyFont="1" applyFill="1" applyBorder="1" applyAlignment="1">
      <alignment horizontal="left"/>
    </xf>
    <xf numFmtId="3" fontId="2" fillId="33" borderId="14" xfId="0" applyNumberFormat="1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left"/>
    </xf>
    <xf numFmtId="3" fontId="2" fillId="33" borderId="15" xfId="0" applyNumberFormat="1" applyFont="1" applyFill="1" applyBorder="1" applyAlignment="1">
      <alignment horizontal="left"/>
    </xf>
    <xf numFmtId="3" fontId="2" fillId="33" borderId="19" xfId="0" applyNumberFormat="1" applyFont="1" applyFill="1" applyBorder="1" applyAlignment="1">
      <alignment horizontal="left" wrapText="1"/>
    </xf>
    <xf numFmtId="3" fontId="2" fillId="33" borderId="14" xfId="0" applyNumberFormat="1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 horizontal="left"/>
    </xf>
    <xf numFmtId="3" fontId="2" fillId="33" borderId="0" xfId="0" applyNumberFormat="1" applyFont="1" applyFill="1" applyAlignment="1" quotePrefix="1">
      <alignment horizontal="left"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wrapText="1"/>
    </xf>
    <xf numFmtId="3" fontId="2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Border="1" applyAlignment="1" quotePrefix="1">
      <alignment horizontal="left"/>
    </xf>
    <xf numFmtId="3" fontId="9" fillId="33" borderId="0" xfId="0" applyNumberFormat="1" applyFont="1" applyFill="1" applyBorder="1" applyAlignment="1" quotePrefix="1">
      <alignment horizontal="left"/>
    </xf>
    <xf numFmtId="3" fontId="9" fillId="33" borderId="11" xfId="0" applyNumberFormat="1" applyFont="1" applyFill="1" applyBorder="1" applyAlignment="1">
      <alignment horizontal="left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22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right" vertical="center" wrapText="1" readingOrder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1" fontId="4" fillId="33" borderId="0" xfId="0" applyNumberFormat="1" applyFont="1" applyFill="1" applyBorder="1" applyAlignment="1">
      <alignment horizontal="right" readingOrder="1"/>
    </xf>
    <xf numFmtId="3" fontId="10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" fontId="11" fillId="33" borderId="18" xfId="0" applyNumberFormat="1" applyFont="1" applyFill="1" applyBorder="1" applyAlignment="1">
      <alignment horizontal="right" vertical="top" wrapText="1"/>
    </xf>
    <xf numFmtId="1" fontId="11" fillId="33" borderId="23" xfId="0" applyNumberFormat="1" applyFont="1" applyFill="1" applyBorder="1" applyAlignment="1">
      <alignment horizontal="left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1" fontId="11" fillId="33" borderId="18" xfId="0" applyNumberFormat="1" applyFont="1" applyFill="1" applyBorder="1" applyAlignment="1">
      <alignment horizontal="left" wrapText="1"/>
    </xf>
    <xf numFmtId="1" fontId="11" fillId="33" borderId="28" xfId="0" applyNumberFormat="1" applyFont="1" applyFill="1" applyBorder="1" applyAlignment="1">
      <alignment horizontal="left" wrapText="1"/>
    </xf>
    <xf numFmtId="1" fontId="11" fillId="33" borderId="16" xfId="0" applyNumberFormat="1" applyFont="1" applyFill="1" applyBorder="1" applyAlignment="1">
      <alignment wrapText="1"/>
    </xf>
    <xf numFmtId="3" fontId="12" fillId="33" borderId="29" xfId="0" applyNumberFormat="1" applyFont="1" applyFill="1" applyBorder="1" applyAlignment="1">
      <alignment horizontal="right" vertical="center" wrapText="1"/>
    </xf>
    <xf numFmtId="3" fontId="12" fillId="33" borderId="30" xfId="0" applyNumberFormat="1" applyFont="1" applyFill="1" applyBorder="1" applyAlignment="1">
      <alignment horizontal="right"/>
    </xf>
    <xf numFmtId="3" fontId="12" fillId="33" borderId="30" xfId="0" applyNumberFormat="1" applyFont="1" applyFill="1" applyBorder="1" applyAlignment="1">
      <alignment horizontal="right" wrapText="1"/>
    </xf>
    <xf numFmtId="3" fontId="12" fillId="33" borderId="30" xfId="0" applyNumberFormat="1" applyFont="1" applyFill="1" applyBorder="1" applyAlignment="1">
      <alignment horizontal="right" vertical="center" wrapText="1"/>
    </xf>
    <xf numFmtId="3" fontId="12" fillId="33" borderId="31" xfId="0" applyNumberFormat="1" applyFont="1" applyFill="1" applyBorder="1" applyAlignment="1">
      <alignment horizontal="right" vertical="center" wrapText="1"/>
    </xf>
    <xf numFmtId="3" fontId="11" fillId="33" borderId="32" xfId="0" applyNumberFormat="1" applyFont="1" applyFill="1" applyBorder="1" applyAlignment="1">
      <alignment horizontal="right" vertical="center" wrapText="1"/>
    </xf>
    <xf numFmtId="3" fontId="12" fillId="33" borderId="33" xfId="0" applyNumberFormat="1" applyFont="1" applyFill="1" applyBorder="1" applyAlignment="1">
      <alignment horizontal="right" vertical="center" wrapText="1"/>
    </xf>
    <xf numFmtId="3" fontId="12" fillId="33" borderId="33" xfId="0" applyNumberFormat="1" applyFont="1" applyFill="1" applyBorder="1" applyAlignment="1">
      <alignment horizontal="right"/>
    </xf>
    <xf numFmtId="3" fontId="12" fillId="33" borderId="34" xfId="0" applyNumberFormat="1" applyFont="1" applyFill="1" applyBorder="1" applyAlignment="1">
      <alignment horizontal="right" wrapText="1"/>
    </xf>
    <xf numFmtId="3" fontId="12" fillId="33" borderId="34" xfId="0" applyNumberFormat="1" applyFont="1" applyFill="1" applyBorder="1" applyAlignment="1">
      <alignment horizontal="right" vertical="center" wrapText="1"/>
    </xf>
    <xf numFmtId="3" fontId="12" fillId="33" borderId="13" xfId="0" applyNumberFormat="1" applyFont="1" applyFill="1" applyBorder="1" applyAlignment="1">
      <alignment horizontal="right" vertical="center" wrapText="1"/>
    </xf>
    <xf numFmtId="3" fontId="11" fillId="33" borderId="35" xfId="0" applyNumberFormat="1" applyFont="1" applyFill="1" applyBorder="1" applyAlignment="1">
      <alignment horizontal="right" vertical="center" wrapText="1"/>
    </xf>
    <xf numFmtId="3" fontId="12" fillId="33" borderId="34" xfId="0" applyNumberFormat="1" applyFont="1" applyFill="1" applyBorder="1" applyAlignment="1">
      <alignment horizontal="right"/>
    </xf>
    <xf numFmtId="3" fontId="12" fillId="33" borderId="13" xfId="0" applyNumberFormat="1" applyFont="1" applyFill="1" applyBorder="1" applyAlignment="1">
      <alignment horizontal="right"/>
    </xf>
    <xf numFmtId="3" fontId="11" fillId="33" borderId="35" xfId="0" applyNumberFormat="1" applyFont="1" applyFill="1" applyBorder="1" applyAlignment="1">
      <alignment horizontal="right"/>
    </xf>
    <xf numFmtId="3" fontId="17" fillId="33" borderId="19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vertical="center" wrapText="1"/>
      <protection/>
    </xf>
    <xf numFmtId="0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quotePrefix="1">
      <alignment horizontal="left" vertical="center"/>
    </xf>
    <xf numFmtId="0" fontId="18" fillId="33" borderId="0" xfId="0" applyFont="1" applyFill="1" applyBorder="1" applyAlignment="1" quotePrefix="1">
      <alignment horizontal="center" vertical="center"/>
    </xf>
    <xf numFmtId="0" fontId="21" fillId="33" borderId="0" xfId="0" applyFont="1" applyFill="1" applyBorder="1" applyAlignment="1" quotePrefix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0" fillId="33" borderId="0" xfId="0" applyFont="1" applyFill="1" applyBorder="1" applyAlignment="1" quotePrefix="1">
      <alignment horizontal="left" vertical="center" wrapText="1"/>
    </xf>
    <xf numFmtId="0" fontId="21" fillId="33" borderId="0" xfId="0" applyFont="1" applyFill="1" applyBorder="1" applyAlignment="1" quotePrefix="1">
      <alignment horizontal="left" vertical="center" wrapText="1"/>
    </xf>
    <xf numFmtId="0" fontId="20" fillId="33" borderId="0" xfId="0" applyFont="1" applyFill="1" applyBorder="1" applyAlignment="1" quotePrefix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NumberFormat="1" applyFont="1" applyFill="1" applyBorder="1" applyAlignment="1" applyProtection="1" quotePrefix="1">
      <alignment horizontal="center" vertical="center"/>
      <protection/>
    </xf>
    <xf numFmtId="0" fontId="20" fillId="33" borderId="11" xfId="0" applyFont="1" applyFill="1" applyBorder="1" applyAlignment="1" quotePrefix="1">
      <alignment horizontal="left" vertical="center" wrapText="1"/>
    </xf>
    <xf numFmtId="0" fontId="20" fillId="33" borderId="11" xfId="0" applyFont="1" applyFill="1" applyBorder="1" applyAlignment="1" quotePrefix="1">
      <alignment horizontal="center" vertical="center" wrapText="1"/>
    </xf>
    <xf numFmtId="0" fontId="19" fillId="33" borderId="11" xfId="0" applyNumberFormat="1" applyFont="1" applyFill="1" applyBorder="1" applyAlignment="1" applyProtection="1" quotePrefix="1">
      <alignment horizontal="left" vertical="center"/>
      <protection/>
    </xf>
    <xf numFmtId="0" fontId="15" fillId="33" borderId="0" xfId="0" applyNumberFormat="1" applyFont="1" applyFill="1" applyBorder="1" applyAlignment="1" applyProtection="1" quotePrefix="1">
      <alignment horizontal="center" vertical="center"/>
      <protection/>
    </xf>
    <xf numFmtId="3" fontId="15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23" fillId="33" borderId="0" xfId="0" applyFont="1" applyFill="1" applyBorder="1" applyAlignment="1" quotePrefix="1">
      <alignment horizontal="left" vertical="center"/>
    </xf>
    <xf numFmtId="3" fontId="15" fillId="33" borderId="0" xfId="0" applyNumberFormat="1" applyFont="1" applyFill="1" applyBorder="1" applyAlignment="1" applyProtection="1">
      <alignment horizontal="left"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 vertical="center" wrapText="1" readingOrder="1"/>
    </xf>
    <xf numFmtId="3" fontId="5" fillId="33" borderId="28" xfId="0" applyNumberFormat="1" applyFont="1" applyFill="1" applyBorder="1" applyAlignment="1">
      <alignment horizontal="center" vertical="center" wrapText="1" readingOrder="1"/>
    </xf>
    <xf numFmtId="3" fontId="5" fillId="33" borderId="22" xfId="0" applyNumberFormat="1" applyFont="1" applyFill="1" applyBorder="1" applyAlignment="1">
      <alignment horizontal="center" vertical="center" wrapText="1" readingOrder="1"/>
    </xf>
    <xf numFmtId="3" fontId="4" fillId="33" borderId="36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 readingOrder="1"/>
    </xf>
    <xf numFmtId="3" fontId="4" fillId="33" borderId="36" xfId="0" applyNumberFormat="1" applyFont="1" applyFill="1" applyBorder="1" applyAlignment="1">
      <alignment horizontal="center" vertical="center" wrapText="1" readingOrder="1"/>
    </xf>
    <xf numFmtId="3" fontId="4" fillId="33" borderId="12" xfId="0" applyNumberFormat="1" applyFont="1" applyFill="1" applyBorder="1" applyAlignment="1">
      <alignment horizontal="center" vertical="center" wrapText="1" readingOrder="1"/>
    </xf>
    <xf numFmtId="3" fontId="4" fillId="33" borderId="3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left"/>
    </xf>
    <xf numFmtId="3" fontId="2" fillId="33" borderId="18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3" fontId="2" fillId="33" borderId="28" xfId="0" applyNumberFormat="1" applyFont="1" applyFill="1" applyBorder="1" applyAlignment="1">
      <alignment wrapText="1"/>
    </xf>
    <xf numFmtId="0" fontId="4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 horizontal="center"/>
    </xf>
    <xf numFmtId="0" fontId="4" fillId="33" borderId="38" xfId="0" applyNumberFormat="1" applyFont="1" applyFill="1" applyBorder="1" applyAlignment="1">
      <alignment/>
    </xf>
    <xf numFmtId="3" fontId="2" fillId="33" borderId="38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0" fillId="33" borderId="11" xfId="0" applyNumberFormat="1" applyFont="1" applyFill="1" applyBorder="1" applyAlignment="1" quotePrefix="1">
      <alignment horizontal="center" vertical="center"/>
    </xf>
    <xf numFmtId="3" fontId="30" fillId="33" borderId="11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 quotePrefix="1">
      <alignment horizontal="left" vertical="center"/>
    </xf>
    <xf numFmtId="3" fontId="4" fillId="33" borderId="10" xfId="0" applyNumberFormat="1" applyFont="1" applyFill="1" applyBorder="1" applyAlignment="1">
      <alignment horizontal="center" vertical="center" wrapText="1" readingOrder="1"/>
    </xf>
    <xf numFmtId="3" fontId="4" fillId="33" borderId="11" xfId="0" applyNumberFormat="1" applyFont="1" applyFill="1" applyBorder="1" applyAlignment="1">
      <alignment horizontal="center" vertical="center" wrapText="1" readingOrder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39" xfId="0" applyNumberFormat="1" applyFont="1" applyFill="1" applyBorder="1" applyAlignment="1">
      <alignment horizontal="center" vertical="center" wrapText="1"/>
    </xf>
    <xf numFmtId="3" fontId="4" fillId="33" borderId="40" xfId="0" applyNumberFormat="1" applyFont="1" applyFill="1" applyBorder="1" applyAlignment="1">
      <alignment horizontal="center" vertical="center" wrapText="1"/>
    </xf>
    <xf numFmtId="3" fontId="2" fillId="33" borderId="4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0" xfId="0" applyNumberFormat="1" applyFont="1" applyFill="1" applyAlignment="1">
      <alignment wrapText="1"/>
    </xf>
    <xf numFmtId="3" fontId="2" fillId="33" borderId="0" xfId="0" applyNumberFormat="1" applyFont="1" applyFill="1" applyBorder="1" applyAlignment="1">
      <alignment wrapText="1"/>
    </xf>
    <xf numFmtId="3" fontId="2" fillId="33" borderId="38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3" fillId="33" borderId="38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left" wrapText="1"/>
    </xf>
    <xf numFmtId="3" fontId="2" fillId="33" borderId="42" xfId="0" applyNumberFormat="1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/>
    </xf>
    <xf numFmtId="0" fontId="4" fillId="33" borderId="44" xfId="0" applyNumberFormat="1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 horizontal="right" wrapText="1"/>
    </xf>
    <xf numFmtId="3" fontId="2" fillId="33" borderId="17" xfId="0" applyNumberFormat="1" applyFont="1" applyFill="1" applyBorder="1" applyAlignment="1">
      <alignment horizontal="right"/>
    </xf>
    <xf numFmtId="0" fontId="4" fillId="33" borderId="34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4" fillId="33" borderId="34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 quotePrefix="1">
      <alignment horizontal="left"/>
    </xf>
    <xf numFmtId="3" fontId="2" fillId="33" borderId="0" xfId="0" applyNumberFormat="1" applyFont="1" applyFill="1" applyBorder="1" applyAlignment="1">
      <alignment horizontal="righ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34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left"/>
    </xf>
    <xf numFmtId="0" fontId="4" fillId="33" borderId="2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 quotePrefix="1">
      <alignment horizontal="left"/>
    </xf>
    <xf numFmtId="3" fontId="2" fillId="33" borderId="26" xfId="0" applyNumberFormat="1" applyFont="1" applyFill="1" applyBorder="1" applyAlignment="1">
      <alignment horizontal="right"/>
    </xf>
    <xf numFmtId="0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center" vertical="center"/>
    </xf>
    <xf numFmtId="3" fontId="17" fillId="33" borderId="0" xfId="0" applyNumberFormat="1" applyFont="1" applyFill="1" applyBorder="1" applyAlignment="1">
      <alignment horizontal="right" vertical="center" wrapText="1"/>
    </xf>
    <xf numFmtId="3" fontId="17" fillId="33" borderId="45" xfId="0" applyNumberFormat="1" applyFont="1" applyFill="1" applyBorder="1" applyAlignment="1">
      <alignment vertical="center"/>
    </xf>
    <xf numFmtId="3" fontId="17" fillId="33" borderId="0" xfId="0" applyNumberFormat="1" applyFont="1" applyFill="1" applyBorder="1" applyAlignment="1">
      <alignment horizontal="center" vertical="center" wrapText="1"/>
    </xf>
    <xf numFmtId="3" fontId="7" fillId="33" borderId="43" xfId="0" applyNumberFormat="1" applyFont="1" applyFill="1" applyBorder="1" applyAlignment="1">
      <alignment/>
    </xf>
    <xf numFmtId="0" fontId="9" fillId="33" borderId="45" xfId="0" applyNumberFormat="1" applyFont="1" applyFill="1" applyBorder="1" applyAlignment="1">
      <alignment horizontal="center" vertical="center"/>
    </xf>
    <xf numFmtId="0" fontId="9" fillId="33" borderId="45" xfId="0" applyNumberFormat="1" applyFont="1" applyFill="1" applyBorder="1" applyAlignment="1">
      <alignment horizontal="left" vertical="center"/>
    </xf>
    <xf numFmtId="3" fontId="29" fillId="33" borderId="0" xfId="0" applyNumberFormat="1" applyFont="1" applyFill="1" applyBorder="1" applyAlignment="1">
      <alignment horizontal="right"/>
    </xf>
    <xf numFmtId="3" fontId="17" fillId="33" borderId="0" xfId="0" applyNumberFormat="1" applyFont="1" applyFill="1" applyBorder="1" applyAlignment="1">
      <alignment vertical="center"/>
    </xf>
    <xf numFmtId="3" fontId="2" fillId="33" borderId="34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 quotePrefix="1">
      <alignment horizontal="left" vertical="center"/>
    </xf>
    <xf numFmtId="3" fontId="17" fillId="33" borderId="11" xfId="0" applyNumberFormat="1" applyFont="1" applyFill="1" applyBorder="1" applyAlignment="1">
      <alignment vertical="center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3" fontId="30" fillId="33" borderId="11" xfId="0" applyNumberFormat="1" applyFont="1" applyFill="1" applyBorder="1" applyAlignment="1" quotePrefix="1">
      <alignment horizontal="left" vertical="center"/>
    </xf>
    <xf numFmtId="0" fontId="4" fillId="33" borderId="11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2" fillId="33" borderId="19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 applyProtection="1" quotePrefix="1">
      <alignment horizontal="left" wrapText="1"/>
      <protection/>
    </xf>
    <xf numFmtId="0" fontId="24" fillId="33" borderId="22" xfId="0" applyNumberFormat="1" applyFont="1" applyFill="1" applyBorder="1" applyAlignment="1" applyProtection="1">
      <alignment wrapText="1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3" fontId="17" fillId="33" borderId="19" xfId="0" applyNumberFormat="1" applyFont="1" applyFill="1" applyBorder="1" applyAlignment="1">
      <alignment horizontal="center"/>
    </xf>
    <xf numFmtId="3" fontId="17" fillId="33" borderId="38" xfId="0" applyNumberFormat="1" applyFont="1" applyFill="1" applyBorder="1" applyAlignment="1">
      <alignment horizontal="center"/>
    </xf>
    <xf numFmtId="3" fontId="17" fillId="33" borderId="14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16" fillId="0" borderId="11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23" fillId="0" borderId="10" xfId="0" applyNumberFormat="1" applyFont="1" applyFill="1" applyBorder="1" applyAlignment="1" applyProtection="1">
      <alignment horizontal="left" wrapText="1"/>
      <protection/>
    </xf>
    <xf numFmtId="0" fontId="25" fillId="0" borderId="11" xfId="0" applyNumberFormat="1" applyFont="1" applyFill="1" applyBorder="1" applyAlignment="1" applyProtection="1">
      <alignment wrapText="1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7811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view="pageBreakPreview" zoomScale="90" zoomScaleNormal="90" zoomScaleSheetLayoutView="90" zoomScalePageLayoutView="0" workbookViewId="0" topLeftCell="C112">
      <selection activeCell="C5" sqref="C5"/>
    </sheetView>
  </sheetViews>
  <sheetFormatPr defaultColWidth="9.140625" defaultRowHeight="12.75"/>
  <cols>
    <col min="1" max="1" width="11.140625" style="58" customWidth="1"/>
    <col min="2" max="2" width="44.8515625" style="59" customWidth="1"/>
    <col min="3" max="3" width="14.00390625" style="32" customWidth="1"/>
    <col min="4" max="4" width="15.57421875" style="35" customWidth="1"/>
    <col min="5" max="5" width="15.57421875" style="32" customWidth="1"/>
    <col min="6" max="7" width="13.421875" style="32" customWidth="1"/>
    <col min="8" max="9" width="14.421875" style="32" customWidth="1"/>
    <col min="10" max="10" width="14.28125" style="32" customWidth="1"/>
    <col min="11" max="12" width="10.140625" style="32" hidden="1" customWidth="1"/>
    <col min="13" max="13" width="11.140625" style="32" hidden="1" customWidth="1"/>
    <col min="14" max="14" width="20.8515625" style="32" hidden="1" customWidth="1"/>
    <col min="15" max="15" width="14.57421875" style="32" customWidth="1"/>
    <col min="16" max="16" width="13.28125" style="32" customWidth="1"/>
    <col min="17" max="17" width="14.7109375" style="32" customWidth="1"/>
    <col min="18" max="18" width="12.7109375" style="32" customWidth="1"/>
    <col min="19" max="19" width="13.57421875" style="32" customWidth="1"/>
    <col min="20" max="20" width="15.421875" style="32" customWidth="1"/>
    <col min="21" max="65" width="9.140625" style="32" customWidth="1"/>
    <col min="66" max="16384" width="9.140625" style="32" customWidth="1"/>
  </cols>
  <sheetData>
    <row r="1" spans="1:18" ht="34.5" customHeight="1">
      <c r="A1" s="254" t="s">
        <v>119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164"/>
    </row>
    <row r="2" spans="1:18" ht="18.75" customHeight="1">
      <c r="A2" s="33" t="s">
        <v>118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34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2" ht="34.5" customHeight="1">
      <c r="A4" s="34" t="s">
        <v>38</v>
      </c>
      <c r="B4" s="32"/>
    </row>
    <row r="5" spans="1:2" ht="34.5" customHeight="1" thickBot="1">
      <c r="A5" s="34"/>
      <c r="B5" s="32"/>
    </row>
    <row r="6" spans="1:6" ht="34.5" customHeight="1" thickBot="1">
      <c r="A6" s="36" t="s">
        <v>5</v>
      </c>
      <c r="B6" s="36"/>
      <c r="C6" s="37" t="s">
        <v>104</v>
      </c>
      <c r="D6" s="38"/>
      <c r="E6" s="38"/>
      <c r="F6" s="39"/>
    </row>
    <row r="7" spans="1:6" ht="34.5" customHeight="1" thickBot="1">
      <c r="A7" s="40" t="s">
        <v>42</v>
      </c>
      <c r="B7" s="41"/>
      <c r="C7" s="26">
        <f>C28+C33+C35</f>
        <v>636840</v>
      </c>
      <c r="D7" s="26"/>
      <c r="E7" s="26"/>
      <c r="F7" s="39"/>
    </row>
    <row r="8" spans="1:6" ht="34.5" customHeight="1" thickBot="1">
      <c r="A8" s="40" t="s">
        <v>120</v>
      </c>
      <c r="B8" s="41"/>
      <c r="C8" s="26">
        <v>15400</v>
      </c>
      <c r="D8" s="26"/>
      <c r="E8" s="26"/>
      <c r="F8" s="39"/>
    </row>
    <row r="9" spans="1:6" ht="34.5" customHeight="1" thickBot="1">
      <c r="A9" s="40" t="s">
        <v>46</v>
      </c>
      <c r="B9" s="41"/>
      <c r="C9" s="26">
        <f>D52+D68+D99</f>
        <v>409734</v>
      </c>
      <c r="D9" s="26"/>
      <c r="E9" s="26"/>
      <c r="F9" s="39"/>
    </row>
    <row r="10" spans="1:6" ht="34.5" customHeight="1" thickBot="1">
      <c r="A10" s="256" t="s">
        <v>55</v>
      </c>
      <c r="B10" s="257"/>
      <c r="C10" s="26">
        <f>E52+E68+E99</f>
        <v>1747350</v>
      </c>
      <c r="D10" s="26"/>
      <c r="E10" s="26"/>
      <c r="F10" s="39"/>
    </row>
    <row r="11" spans="1:6" ht="34.5" customHeight="1" thickBot="1">
      <c r="A11" s="256" t="s">
        <v>37</v>
      </c>
      <c r="B11" s="257"/>
      <c r="C11" s="26">
        <f>D77</f>
        <v>45000</v>
      </c>
      <c r="D11" s="26"/>
      <c r="E11" s="26"/>
      <c r="F11" s="39"/>
    </row>
    <row r="12" spans="1:6" ht="49.5" customHeight="1" thickBot="1">
      <c r="A12" s="256" t="s">
        <v>106</v>
      </c>
      <c r="B12" s="257"/>
      <c r="C12" s="26">
        <f>Q102</f>
        <v>10000</v>
      </c>
      <c r="D12" s="26"/>
      <c r="E12" s="26"/>
      <c r="F12" s="39"/>
    </row>
    <row r="13" spans="1:6" ht="34.5" customHeight="1" thickBot="1">
      <c r="A13" s="256" t="s">
        <v>53</v>
      </c>
      <c r="B13" s="257"/>
      <c r="C13" s="26">
        <v>138600</v>
      </c>
      <c r="D13" s="26"/>
      <c r="E13" s="26"/>
      <c r="F13" s="39"/>
    </row>
    <row r="14" spans="1:6" ht="34.5" customHeight="1" thickBot="1">
      <c r="A14" s="256" t="s">
        <v>54</v>
      </c>
      <c r="B14" s="257"/>
      <c r="C14" s="26">
        <v>448000</v>
      </c>
      <c r="D14" s="26"/>
      <c r="E14" s="26"/>
      <c r="F14" s="39"/>
    </row>
    <row r="15" spans="1:6" ht="34.5" customHeight="1" thickBot="1">
      <c r="A15" s="42" t="s">
        <v>113</v>
      </c>
      <c r="B15" s="43"/>
      <c r="C15" s="27">
        <v>255000</v>
      </c>
      <c r="D15" s="27"/>
      <c r="E15" s="27"/>
      <c r="F15" s="39"/>
    </row>
    <row r="16" spans="1:6" ht="34.5" customHeight="1" thickBot="1">
      <c r="A16" s="40" t="s">
        <v>114</v>
      </c>
      <c r="B16" s="41"/>
      <c r="C16" s="26">
        <v>4896</v>
      </c>
      <c r="D16" s="26"/>
      <c r="E16" s="26"/>
      <c r="F16" s="39"/>
    </row>
    <row r="17" spans="1:6" ht="34.5" customHeight="1" thickBot="1">
      <c r="A17" s="42" t="s">
        <v>70</v>
      </c>
      <c r="B17" s="43"/>
      <c r="C17" s="27">
        <f>J102</f>
        <v>201400</v>
      </c>
      <c r="D17" s="27"/>
      <c r="E17" s="27"/>
      <c r="F17" s="39"/>
    </row>
    <row r="18" spans="1:6" ht="34.5" customHeight="1" thickBot="1">
      <c r="A18" s="40" t="s">
        <v>71</v>
      </c>
      <c r="B18" s="41"/>
      <c r="C18" s="26">
        <v>64398</v>
      </c>
      <c r="D18" s="26"/>
      <c r="E18" s="26"/>
      <c r="F18" s="39"/>
    </row>
    <row r="19" spans="1:6" ht="34.5" customHeight="1" thickBot="1">
      <c r="A19" s="42" t="s">
        <v>73</v>
      </c>
      <c r="B19" s="43"/>
      <c r="C19" s="27">
        <f>I102</f>
        <v>68000</v>
      </c>
      <c r="D19" s="27"/>
      <c r="E19" s="27"/>
      <c r="F19" s="39"/>
    </row>
    <row r="20" spans="1:6" ht="34.5" customHeight="1" thickBot="1">
      <c r="A20" s="44" t="s">
        <v>58</v>
      </c>
      <c r="B20" s="45" t="s">
        <v>57</v>
      </c>
      <c r="C20" s="26">
        <f>P68</f>
        <v>10000</v>
      </c>
      <c r="D20" s="26"/>
      <c r="E20" s="26"/>
      <c r="F20" s="39"/>
    </row>
    <row r="21" spans="1:6" ht="34.5" customHeight="1" thickBot="1">
      <c r="A21" s="205" t="s">
        <v>46</v>
      </c>
      <c r="B21" s="206" t="s">
        <v>139</v>
      </c>
      <c r="C21" s="26">
        <v>1161000</v>
      </c>
      <c r="D21" s="26"/>
      <c r="E21" s="26"/>
      <c r="F21" s="39"/>
    </row>
    <row r="22" spans="1:6" ht="34.5" customHeight="1" thickBot="1">
      <c r="A22" s="205" t="s">
        <v>138</v>
      </c>
      <c r="B22" s="206" t="s">
        <v>140</v>
      </c>
      <c r="C22" s="26">
        <v>6151000</v>
      </c>
      <c r="D22" s="26"/>
      <c r="E22" s="26"/>
      <c r="F22" s="39"/>
    </row>
    <row r="23" spans="1:5" ht="34.5" customHeight="1" thickBot="1">
      <c r="A23" s="40" t="s">
        <v>1</v>
      </c>
      <c r="B23" s="41"/>
      <c r="C23" s="28">
        <f>SUM(C7:C22)</f>
        <v>11366618</v>
      </c>
      <c r="D23" s="28"/>
      <c r="E23" s="28"/>
    </row>
    <row r="24" spans="1:6" ht="15.75">
      <c r="A24" s="46"/>
      <c r="B24" s="46"/>
      <c r="C24" s="29"/>
      <c r="D24" s="29"/>
      <c r="E24" s="29"/>
      <c r="F24" s="47"/>
    </row>
    <row r="25" spans="1:18" s="50" customFormat="1" ht="20.25" customHeight="1">
      <c r="A25" s="48" t="s">
        <v>97</v>
      </c>
      <c r="B25" s="49"/>
      <c r="D25" s="51"/>
      <c r="Q25" s="52" t="s">
        <v>4</v>
      </c>
      <c r="R25" s="52"/>
    </row>
    <row r="26" spans="1:20" ht="15.75" customHeight="1" thickBot="1">
      <c r="A26" s="53"/>
      <c r="B26" s="165"/>
      <c r="C26" s="251" t="s">
        <v>30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54"/>
      <c r="S26" s="55"/>
      <c r="T26" s="56"/>
    </row>
    <row r="27" spans="1:20" s="35" customFormat="1" ht="66" customHeight="1" thickBot="1">
      <c r="A27" s="166" t="s">
        <v>10</v>
      </c>
      <c r="B27" s="166" t="s">
        <v>3</v>
      </c>
      <c r="C27" s="166" t="s">
        <v>105</v>
      </c>
      <c r="D27" s="167" t="s">
        <v>29</v>
      </c>
      <c r="E27" s="166" t="s">
        <v>31</v>
      </c>
      <c r="F27" s="166" t="s">
        <v>32</v>
      </c>
      <c r="G27" s="166" t="s">
        <v>35</v>
      </c>
      <c r="H27" s="168" t="s">
        <v>33</v>
      </c>
      <c r="I27" s="168"/>
      <c r="J27" s="169"/>
      <c r="K27" s="166"/>
      <c r="L27" s="166"/>
      <c r="M27" s="166"/>
      <c r="N27" s="170"/>
      <c r="O27" s="170"/>
      <c r="P27" s="171"/>
      <c r="Q27" s="166"/>
      <c r="R27" s="172"/>
      <c r="S27" s="173"/>
      <c r="T27" s="173"/>
    </row>
    <row r="28" spans="1:20" ht="24.75" customHeight="1">
      <c r="A28" s="174">
        <v>32</v>
      </c>
      <c r="B28" s="175" t="s">
        <v>16</v>
      </c>
      <c r="C28" s="57">
        <v>636617</v>
      </c>
      <c r="D28" s="176">
        <v>298817</v>
      </c>
      <c r="E28" s="57">
        <v>239800</v>
      </c>
      <c r="F28" s="57">
        <v>85000</v>
      </c>
      <c r="G28" s="57">
        <v>13000</v>
      </c>
      <c r="H28" s="57">
        <f>H29+H30+H31+H32</f>
        <v>0</v>
      </c>
      <c r="I28" s="57"/>
      <c r="J28" s="57">
        <f>J29+J30+J31+J32</f>
        <v>0</v>
      </c>
      <c r="K28" s="57" t="e">
        <f>K29+K30+K31+K32</f>
        <v>#REF!</v>
      </c>
      <c r="L28" s="57" t="e">
        <f>L29+L30+L31+L32</f>
        <v>#REF!</v>
      </c>
      <c r="M28" s="57" t="e">
        <f>M29+M30+M31+M32</f>
        <v>#REF!</v>
      </c>
      <c r="N28" s="57" t="e">
        <f>N29+N30+N31+N32</f>
        <v>#REF!</v>
      </c>
      <c r="O28" s="57"/>
      <c r="P28" s="57">
        <f>P29+P30+P31+P32</f>
        <v>0</v>
      </c>
      <c r="Q28" s="57">
        <f>Q29+Q30+Q31+Q32</f>
        <v>0</v>
      </c>
      <c r="R28" s="57"/>
      <c r="S28" s="177"/>
      <c r="T28" s="177"/>
    </row>
    <row r="29" spans="1:20" ht="24.75" customHeight="1">
      <c r="A29" s="174">
        <v>321</v>
      </c>
      <c r="B29" s="175" t="s">
        <v>17</v>
      </c>
      <c r="C29" s="57">
        <v>27027</v>
      </c>
      <c r="D29" s="177">
        <v>27027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/>
      <c r="S29" s="177"/>
      <c r="T29" s="178"/>
    </row>
    <row r="30" spans="1:20" s="61" customFormat="1" ht="24.75" customHeight="1">
      <c r="A30" s="179">
        <v>322</v>
      </c>
      <c r="B30" s="180" t="s">
        <v>22</v>
      </c>
      <c r="C30" s="57">
        <v>329800</v>
      </c>
      <c r="D30" s="181">
        <v>90000</v>
      </c>
      <c r="E30" s="60">
        <v>239800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60" t="e">
        <f>SUM(#REF!)</f>
        <v>#REF!</v>
      </c>
      <c r="L30" s="60" t="e">
        <f>SUM(#REF!)</f>
        <v>#REF!</v>
      </c>
      <c r="M30" s="60" t="e">
        <f>SUM(#REF!)</f>
        <v>#REF!</v>
      </c>
      <c r="N30" s="60" t="e">
        <f>SUM(#REF!)</f>
        <v>#REF!</v>
      </c>
      <c r="O30" s="57">
        <v>0</v>
      </c>
      <c r="P30" s="57">
        <v>0</v>
      </c>
      <c r="Q30" s="57">
        <v>0</v>
      </c>
      <c r="R30" s="57"/>
      <c r="S30" s="177"/>
      <c r="T30" s="177"/>
    </row>
    <row r="31" spans="1:20" s="61" customFormat="1" ht="24.75" customHeight="1">
      <c r="A31" s="179">
        <v>323</v>
      </c>
      <c r="B31" s="182" t="s">
        <v>19</v>
      </c>
      <c r="C31" s="57">
        <v>263190</v>
      </c>
      <c r="D31" s="181">
        <v>165190</v>
      </c>
      <c r="E31" s="60">
        <v>0</v>
      </c>
      <c r="F31" s="60">
        <v>85000</v>
      </c>
      <c r="G31" s="60">
        <v>13000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60"/>
      <c r="S31" s="177"/>
      <c r="T31" s="177"/>
    </row>
    <row r="32" spans="1:20" s="61" customFormat="1" ht="24.75" customHeight="1">
      <c r="A32" s="179">
        <v>329</v>
      </c>
      <c r="B32" s="182" t="s">
        <v>20</v>
      </c>
      <c r="C32" s="57">
        <v>16600</v>
      </c>
      <c r="D32" s="177">
        <v>16600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177"/>
      <c r="T32" s="178"/>
    </row>
    <row r="33" spans="1:20" ht="24.75" customHeight="1">
      <c r="A33" s="179">
        <v>34</v>
      </c>
      <c r="B33" s="183" t="s">
        <v>59</v>
      </c>
      <c r="C33" s="57">
        <v>223</v>
      </c>
      <c r="D33" s="177">
        <v>223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77"/>
      <c r="T33" s="178"/>
    </row>
    <row r="34" spans="1:20" ht="24.75" customHeight="1">
      <c r="A34" s="179">
        <v>343</v>
      </c>
      <c r="B34" s="183" t="s">
        <v>56</v>
      </c>
      <c r="C34" s="57">
        <v>223</v>
      </c>
      <c r="D34" s="181">
        <v>223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77"/>
      <c r="T34" s="178"/>
    </row>
    <row r="35" spans="1:20" s="61" customFormat="1" ht="24.75" customHeight="1">
      <c r="A35" s="179">
        <v>45</v>
      </c>
      <c r="B35" s="180" t="s">
        <v>27</v>
      </c>
      <c r="C35" s="57">
        <v>0</v>
      </c>
      <c r="D35" s="177">
        <v>0</v>
      </c>
      <c r="E35" s="57">
        <v>0</v>
      </c>
      <c r="F35" s="57">
        <v>0</v>
      </c>
      <c r="G35" s="57">
        <v>0</v>
      </c>
      <c r="H35" s="57">
        <v>0</v>
      </c>
      <c r="I35" s="57"/>
      <c r="J35" s="57">
        <v>0</v>
      </c>
      <c r="K35" s="57" t="e">
        <f>SUM(K36)</f>
        <v>#REF!</v>
      </c>
      <c r="L35" s="57" t="e">
        <f>SUM(L36)</f>
        <v>#REF!</v>
      </c>
      <c r="M35" s="57" t="e">
        <f>SUM(M36)</f>
        <v>#REF!</v>
      </c>
      <c r="N35" s="57" t="e">
        <f>SUM(N36)</f>
        <v>#REF!</v>
      </c>
      <c r="O35" s="57"/>
      <c r="P35" s="57">
        <v>0</v>
      </c>
      <c r="Q35" s="57">
        <v>0</v>
      </c>
      <c r="R35" s="57"/>
      <c r="S35" s="177"/>
      <c r="T35" s="178"/>
    </row>
    <row r="36" spans="1:20" s="61" customFormat="1" ht="24.75" customHeight="1" thickBot="1">
      <c r="A36" s="179">
        <v>454</v>
      </c>
      <c r="B36" s="180" t="s">
        <v>28</v>
      </c>
      <c r="C36" s="57">
        <v>0</v>
      </c>
      <c r="D36" s="177">
        <v>0</v>
      </c>
      <c r="E36" s="57">
        <v>0</v>
      </c>
      <c r="F36" s="57">
        <v>0</v>
      </c>
      <c r="G36" s="57">
        <v>0</v>
      </c>
      <c r="H36" s="57">
        <v>0</v>
      </c>
      <c r="I36" s="57"/>
      <c r="J36" s="57">
        <v>0</v>
      </c>
      <c r="K36" s="57" t="e">
        <f>SUM(#REF!)</f>
        <v>#REF!</v>
      </c>
      <c r="L36" s="57" t="e">
        <f>SUM(#REF!)</f>
        <v>#REF!</v>
      </c>
      <c r="M36" s="57" t="e">
        <f>SUM(#REF!)</f>
        <v>#REF!</v>
      </c>
      <c r="N36" s="57" t="e">
        <f>SUM(#REF!)</f>
        <v>#REF!</v>
      </c>
      <c r="O36" s="57"/>
      <c r="P36" s="57">
        <v>0</v>
      </c>
      <c r="Q36" s="57">
        <v>0</v>
      </c>
      <c r="R36" s="57"/>
      <c r="S36" s="177"/>
      <c r="T36" s="178"/>
    </row>
    <row r="37" spans="1:20" ht="21" customHeight="1" thickBot="1">
      <c r="A37" s="186"/>
      <c r="B37" s="187" t="s">
        <v>36</v>
      </c>
      <c r="C37" s="188">
        <f>C35+C28+C33</f>
        <v>636840</v>
      </c>
      <c r="D37" s="188">
        <f>D35+D28+D33</f>
        <v>299040</v>
      </c>
      <c r="E37" s="188">
        <f>E35+E28</f>
        <v>239800</v>
      </c>
      <c r="F37" s="188">
        <f>F35+F28</f>
        <v>85000</v>
      </c>
      <c r="G37" s="188">
        <f>G35+G28</f>
        <v>13000</v>
      </c>
      <c r="H37" s="188">
        <f>H35+H28</f>
        <v>0</v>
      </c>
      <c r="I37" s="188"/>
      <c r="J37" s="188">
        <f>J35+J28</f>
        <v>0</v>
      </c>
      <c r="K37" s="188" t="e">
        <f>K35+K28</f>
        <v>#REF!</v>
      </c>
      <c r="L37" s="188" t="e">
        <f>L35+L28</f>
        <v>#REF!</v>
      </c>
      <c r="M37" s="188" t="e">
        <f>M35+M28</f>
        <v>#REF!</v>
      </c>
      <c r="N37" s="188" t="e">
        <f>N35+N28</f>
        <v>#REF!</v>
      </c>
      <c r="O37" s="188"/>
      <c r="P37" s="188">
        <f>P35+P28</f>
        <v>0</v>
      </c>
      <c r="Q37" s="188">
        <f>Q35+Q28</f>
        <v>0</v>
      </c>
      <c r="R37" s="188"/>
      <c r="S37" s="188"/>
      <c r="T37" s="189"/>
    </row>
    <row r="38" spans="1:18" ht="16.5" customHeight="1">
      <c r="A38" s="62"/>
      <c r="B38" s="6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8.75" customHeight="1" thickBot="1">
      <c r="A39" s="64" t="s">
        <v>98</v>
      </c>
      <c r="B39" s="65"/>
      <c r="C39" s="57"/>
      <c r="D39" s="6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20" s="35" customFormat="1" ht="46.5" customHeight="1">
      <c r="A40" s="194" t="s">
        <v>2</v>
      </c>
      <c r="B40" s="194" t="s">
        <v>3</v>
      </c>
      <c r="C40" s="166" t="s">
        <v>105</v>
      </c>
      <c r="D40" s="172" t="s">
        <v>7</v>
      </c>
      <c r="E40" s="172" t="s">
        <v>34</v>
      </c>
      <c r="F40" s="172" t="s">
        <v>53</v>
      </c>
      <c r="G40" s="195" t="s">
        <v>54</v>
      </c>
      <c r="H40" s="195" t="s">
        <v>40</v>
      </c>
      <c r="I40" s="195"/>
      <c r="J40" s="195" t="s">
        <v>39</v>
      </c>
      <c r="K40" s="194" t="s">
        <v>0</v>
      </c>
      <c r="L40" s="194" t="s">
        <v>12</v>
      </c>
      <c r="M40" s="194" t="s">
        <v>9</v>
      </c>
      <c r="N40" s="194" t="s">
        <v>8</v>
      </c>
      <c r="O40" s="194"/>
      <c r="P40" s="172"/>
      <c r="Q40" s="194"/>
      <c r="R40" s="172"/>
      <c r="S40" s="173"/>
      <c r="T40" s="173"/>
    </row>
    <row r="41" spans="1:20" s="61" customFormat="1" ht="24.75" customHeight="1">
      <c r="A41" s="179">
        <v>31</v>
      </c>
      <c r="B41" s="183" t="s">
        <v>21</v>
      </c>
      <c r="C41" s="52">
        <v>796600</v>
      </c>
      <c r="D41" s="52">
        <v>381950</v>
      </c>
      <c r="E41" s="52">
        <v>245150</v>
      </c>
      <c r="F41" s="52">
        <v>0</v>
      </c>
      <c r="G41" s="52">
        <v>169500</v>
      </c>
      <c r="H41" s="52">
        <v>0</v>
      </c>
      <c r="I41" s="52"/>
      <c r="J41" s="52">
        <v>0</v>
      </c>
      <c r="K41" s="52" t="e">
        <f>SUM(K42+K43+K44)</f>
        <v>#REF!</v>
      </c>
      <c r="L41" s="52" t="e">
        <f>SUM(L42+L43+L44)</f>
        <v>#REF!</v>
      </c>
      <c r="M41" s="52" t="e">
        <f>SUM(M42+M43+M44)</f>
        <v>#REF!</v>
      </c>
      <c r="N41" s="52" t="e">
        <f>SUM(N42+N43+N44)</f>
        <v>#REF!</v>
      </c>
      <c r="O41" s="52"/>
      <c r="P41" s="52">
        <v>0</v>
      </c>
      <c r="Q41" s="52">
        <v>0</v>
      </c>
      <c r="R41" s="184"/>
      <c r="S41" s="198"/>
      <c r="T41" s="198"/>
    </row>
    <row r="42" spans="1:20" ht="24.75" customHeight="1">
      <c r="A42" s="179">
        <v>311</v>
      </c>
      <c r="B42" s="183" t="s">
        <v>14</v>
      </c>
      <c r="C42" s="52">
        <v>643000</v>
      </c>
      <c r="D42" s="52">
        <v>310000</v>
      </c>
      <c r="E42" s="52">
        <v>200000</v>
      </c>
      <c r="F42" s="52">
        <v>0</v>
      </c>
      <c r="G42" s="52">
        <v>133000</v>
      </c>
      <c r="H42" s="52">
        <v>0</v>
      </c>
      <c r="I42" s="52"/>
      <c r="J42" s="52">
        <v>0</v>
      </c>
      <c r="K42" s="52" t="e">
        <f>SUM(#REF!)</f>
        <v>#REF!</v>
      </c>
      <c r="L42" s="52" t="e">
        <f>SUM(#REF!)</f>
        <v>#REF!</v>
      </c>
      <c r="M42" s="52" t="e">
        <f>SUM(#REF!)</f>
        <v>#REF!</v>
      </c>
      <c r="N42" s="52" t="e">
        <f>SUM(#REF!)</f>
        <v>#REF!</v>
      </c>
      <c r="O42" s="52"/>
      <c r="P42" s="52">
        <v>0</v>
      </c>
      <c r="Q42" s="52">
        <v>0</v>
      </c>
      <c r="R42" s="52"/>
      <c r="S42" s="199"/>
      <c r="T42" s="27"/>
    </row>
    <row r="43" spans="1:20" s="61" customFormat="1" ht="24.75" customHeight="1">
      <c r="A43" s="179">
        <v>312</v>
      </c>
      <c r="B43" s="183" t="s">
        <v>6</v>
      </c>
      <c r="C43" s="52">
        <v>42400</v>
      </c>
      <c r="D43" s="200">
        <v>18550</v>
      </c>
      <c r="E43" s="200">
        <v>10750</v>
      </c>
      <c r="F43" s="52">
        <v>0</v>
      </c>
      <c r="G43" s="200">
        <v>13100</v>
      </c>
      <c r="H43" s="52">
        <v>0</v>
      </c>
      <c r="I43" s="200"/>
      <c r="J43" s="52">
        <v>0</v>
      </c>
      <c r="K43" s="200" t="e">
        <f>SUM(#REF!)</f>
        <v>#REF!</v>
      </c>
      <c r="L43" s="200" t="e">
        <f>SUM(#REF!)</f>
        <v>#REF!</v>
      </c>
      <c r="M43" s="200" t="e">
        <f>SUM(#REF!)</f>
        <v>#REF!</v>
      </c>
      <c r="N43" s="200" t="e">
        <f>SUM(#REF!)</f>
        <v>#REF!</v>
      </c>
      <c r="O43" s="200"/>
      <c r="P43" s="52">
        <v>0</v>
      </c>
      <c r="Q43" s="52">
        <v>0</v>
      </c>
      <c r="R43" s="201"/>
      <c r="S43" s="199"/>
      <c r="T43" s="27"/>
    </row>
    <row r="44" spans="1:20" s="61" customFormat="1" ht="24.75" customHeight="1">
      <c r="A44" s="179">
        <v>313</v>
      </c>
      <c r="B44" s="183" t="s">
        <v>15</v>
      </c>
      <c r="C44" s="52">
        <v>111200</v>
      </c>
      <c r="D44" s="200">
        <v>53400</v>
      </c>
      <c r="E44" s="200">
        <v>34400</v>
      </c>
      <c r="F44" s="52">
        <v>0</v>
      </c>
      <c r="G44" s="200">
        <v>23400</v>
      </c>
      <c r="H44" s="52">
        <v>0</v>
      </c>
      <c r="I44" s="200"/>
      <c r="J44" s="52">
        <v>0</v>
      </c>
      <c r="K44" s="200" t="e">
        <f>SUM(#REF!)</f>
        <v>#REF!</v>
      </c>
      <c r="L44" s="200" t="e">
        <f>SUM(#REF!)</f>
        <v>#REF!</v>
      </c>
      <c r="M44" s="200" t="e">
        <f>SUM(#REF!)</f>
        <v>#REF!</v>
      </c>
      <c r="N44" s="200" t="e">
        <f>SUM(#REF!)</f>
        <v>#REF!</v>
      </c>
      <c r="O44" s="200"/>
      <c r="P44" s="52">
        <v>0</v>
      </c>
      <c r="Q44" s="52">
        <v>0</v>
      </c>
      <c r="R44" s="201"/>
      <c r="S44" s="199"/>
      <c r="T44" s="27"/>
    </row>
    <row r="45" spans="1:20" s="31" customFormat="1" ht="24.75" customHeight="1">
      <c r="A45" s="174">
        <v>32</v>
      </c>
      <c r="B45" s="175" t="s">
        <v>16</v>
      </c>
      <c r="C45" s="52">
        <v>813500</v>
      </c>
      <c r="D45" s="52">
        <v>8300</v>
      </c>
      <c r="E45" s="52">
        <v>681700</v>
      </c>
      <c r="F45" s="52">
        <v>0</v>
      </c>
      <c r="G45" s="52">
        <v>123500</v>
      </c>
      <c r="H45" s="52">
        <v>0</v>
      </c>
      <c r="I45" s="52"/>
      <c r="J45" s="52">
        <v>0</v>
      </c>
      <c r="K45" s="52" t="e">
        <f>K46+K47+K48</f>
        <v>#REF!</v>
      </c>
      <c r="L45" s="52" t="e">
        <f>L46+L47+L48</f>
        <v>#REF!</v>
      </c>
      <c r="M45" s="52" t="e">
        <f>M46+M47+M48</f>
        <v>#REF!</v>
      </c>
      <c r="N45" s="52" t="e">
        <f>N46+N47+N48</f>
        <v>#REF!</v>
      </c>
      <c r="O45" s="52"/>
      <c r="P45" s="52">
        <v>0</v>
      </c>
      <c r="Q45" s="52">
        <v>0</v>
      </c>
      <c r="R45" s="52"/>
      <c r="S45" s="199"/>
      <c r="T45" s="199"/>
    </row>
    <row r="46" spans="1:20" s="31" customFormat="1" ht="24.75" customHeight="1">
      <c r="A46" s="174">
        <v>321</v>
      </c>
      <c r="B46" s="175" t="s">
        <v>17</v>
      </c>
      <c r="C46" s="52">
        <v>24500</v>
      </c>
      <c r="D46" s="52">
        <v>8300</v>
      </c>
      <c r="E46" s="52">
        <v>7700</v>
      </c>
      <c r="F46" s="52">
        <v>0</v>
      </c>
      <c r="G46" s="52">
        <v>8500</v>
      </c>
      <c r="H46" s="52">
        <v>0</v>
      </c>
      <c r="I46" s="52"/>
      <c r="J46" s="52">
        <v>0</v>
      </c>
      <c r="K46" s="52" t="e">
        <f>#REF!</f>
        <v>#REF!</v>
      </c>
      <c r="L46" s="52" t="e">
        <f>#REF!</f>
        <v>#REF!</v>
      </c>
      <c r="M46" s="52" t="e">
        <f>#REF!</f>
        <v>#REF!</v>
      </c>
      <c r="N46" s="52" t="e">
        <f>#REF!</f>
        <v>#REF!</v>
      </c>
      <c r="O46" s="52"/>
      <c r="P46" s="52">
        <v>0</v>
      </c>
      <c r="Q46" s="52">
        <v>0</v>
      </c>
      <c r="R46" s="52"/>
      <c r="S46" s="199"/>
      <c r="T46" s="27"/>
    </row>
    <row r="47" spans="1:20" s="61" customFormat="1" ht="24.75" customHeight="1">
      <c r="A47" s="179">
        <v>322</v>
      </c>
      <c r="B47" s="183" t="s">
        <v>18</v>
      </c>
      <c r="C47" s="184">
        <v>630000</v>
      </c>
      <c r="D47" s="184">
        <v>0</v>
      </c>
      <c r="E47" s="184">
        <v>555000</v>
      </c>
      <c r="F47" s="52">
        <v>0</v>
      </c>
      <c r="G47" s="199">
        <v>75000</v>
      </c>
      <c r="H47" s="52">
        <v>0</v>
      </c>
      <c r="I47" s="52"/>
      <c r="J47" s="52">
        <v>0</v>
      </c>
      <c r="K47" s="52" t="e">
        <f>SUM(#REF!)</f>
        <v>#REF!</v>
      </c>
      <c r="L47" s="52" t="e">
        <f>SUM(#REF!)</f>
        <v>#REF!</v>
      </c>
      <c r="M47" s="52" t="e">
        <f>SUM(#REF!)</f>
        <v>#REF!</v>
      </c>
      <c r="N47" s="52" t="e">
        <f>SUM(#REF!)</f>
        <v>#REF!</v>
      </c>
      <c r="O47" s="52"/>
      <c r="P47" s="52">
        <v>0</v>
      </c>
      <c r="Q47" s="52">
        <v>0</v>
      </c>
      <c r="R47" s="52"/>
      <c r="S47" s="199"/>
      <c r="T47" s="199"/>
    </row>
    <row r="48" spans="1:20" s="61" customFormat="1" ht="24.75" customHeight="1">
      <c r="A48" s="179">
        <v>323</v>
      </c>
      <c r="B48" s="183" t="s">
        <v>19</v>
      </c>
      <c r="C48" s="200">
        <v>159000</v>
      </c>
      <c r="D48" s="200">
        <v>0</v>
      </c>
      <c r="E48" s="200">
        <v>119000</v>
      </c>
      <c r="F48" s="52">
        <v>0</v>
      </c>
      <c r="G48" s="200">
        <v>40000</v>
      </c>
      <c r="H48" s="52">
        <v>0</v>
      </c>
      <c r="I48" s="200"/>
      <c r="J48" s="52">
        <v>0</v>
      </c>
      <c r="K48" s="200" t="e">
        <f>SUM(#REF!)</f>
        <v>#REF!</v>
      </c>
      <c r="L48" s="200" t="e">
        <f>SUM(#REF!)</f>
        <v>#REF!</v>
      </c>
      <c r="M48" s="200" t="e">
        <f>SUM(#REF!)</f>
        <v>#REF!</v>
      </c>
      <c r="N48" s="200" t="e">
        <f>SUM(#REF!)</f>
        <v>#REF!</v>
      </c>
      <c r="O48" s="200"/>
      <c r="P48" s="52">
        <v>0</v>
      </c>
      <c r="Q48" s="52">
        <v>0</v>
      </c>
      <c r="R48" s="200"/>
      <c r="S48" s="199"/>
      <c r="T48" s="27"/>
    </row>
    <row r="49" spans="1:20" s="61" customFormat="1" ht="24.75" customHeight="1">
      <c r="A49" s="179">
        <v>42</v>
      </c>
      <c r="B49" s="180" t="s">
        <v>24</v>
      </c>
      <c r="C49" s="52">
        <v>98000</v>
      </c>
      <c r="D49" s="52">
        <v>0</v>
      </c>
      <c r="E49" s="52">
        <v>71000</v>
      </c>
      <c r="F49" s="52">
        <v>0</v>
      </c>
      <c r="G49" s="52">
        <v>27000</v>
      </c>
      <c r="H49" s="52">
        <v>0</v>
      </c>
      <c r="I49" s="52"/>
      <c r="J49" s="52">
        <v>0</v>
      </c>
      <c r="K49" s="52" t="e">
        <f>K50+K51</f>
        <v>#REF!</v>
      </c>
      <c r="L49" s="52" t="e">
        <f>L50+L51</f>
        <v>#REF!</v>
      </c>
      <c r="M49" s="52" t="e">
        <f>M50+M51</f>
        <v>#REF!</v>
      </c>
      <c r="N49" s="52" t="e">
        <f>N50+N51</f>
        <v>#REF!</v>
      </c>
      <c r="O49" s="52"/>
      <c r="P49" s="52">
        <v>0</v>
      </c>
      <c r="Q49" s="52">
        <v>0</v>
      </c>
      <c r="R49" s="52"/>
      <c r="S49" s="199"/>
      <c r="T49" s="199"/>
    </row>
    <row r="50" spans="1:20" s="61" customFormat="1" ht="24.75" customHeight="1">
      <c r="A50" s="179">
        <v>422</v>
      </c>
      <c r="B50" s="180" t="s">
        <v>25</v>
      </c>
      <c r="C50" s="52">
        <v>91000</v>
      </c>
      <c r="D50" s="52">
        <v>0</v>
      </c>
      <c r="E50" s="52">
        <v>66000</v>
      </c>
      <c r="F50" s="52">
        <v>0</v>
      </c>
      <c r="G50" s="52">
        <v>25000</v>
      </c>
      <c r="H50" s="52">
        <v>0</v>
      </c>
      <c r="I50" s="52"/>
      <c r="J50" s="52">
        <v>0</v>
      </c>
      <c r="K50" s="52" t="e">
        <f>SUM(#REF!)</f>
        <v>#REF!</v>
      </c>
      <c r="L50" s="52" t="e">
        <f>SUM(#REF!)</f>
        <v>#REF!</v>
      </c>
      <c r="M50" s="52" t="e">
        <f>SUM(#REF!)</f>
        <v>#REF!</v>
      </c>
      <c r="N50" s="52" t="e">
        <f>SUM(#REF!)</f>
        <v>#REF!</v>
      </c>
      <c r="O50" s="52"/>
      <c r="P50" s="52">
        <v>0</v>
      </c>
      <c r="Q50" s="52">
        <v>0</v>
      </c>
      <c r="R50" s="184"/>
      <c r="S50" s="199"/>
      <c r="T50" s="27"/>
    </row>
    <row r="51" spans="1:20" s="61" customFormat="1" ht="24.75" customHeight="1" thickBot="1">
      <c r="A51" s="179">
        <v>426</v>
      </c>
      <c r="B51" s="180" t="s">
        <v>26</v>
      </c>
      <c r="C51" s="52">
        <v>7000</v>
      </c>
      <c r="D51" s="52">
        <v>0</v>
      </c>
      <c r="E51" s="52">
        <v>5000</v>
      </c>
      <c r="F51" s="52">
        <v>0</v>
      </c>
      <c r="G51" s="52">
        <v>2000</v>
      </c>
      <c r="H51" s="52">
        <v>0</v>
      </c>
      <c r="I51" s="52"/>
      <c r="J51" s="52">
        <v>0</v>
      </c>
      <c r="K51" s="52" t="e">
        <f>#REF!</f>
        <v>#REF!</v>
      </c>
      <c r="L51" s="52" t="e">
        <f>#REF!</f>
        <v>#REF!</v>
      </c>
      <c r="M51" s="52" t="e">
        <f>#REF!</f>
        <v>#REF!</v>
      </c>
      <c r="N51" s="52" t="e">
        <f>#REF!</f>
        <v>#REF!</v>
      </c>
      <c r="O51" s="52"/>
      <c r="P51" s="52">
        <v>0</v>
      </c>
      <c r="Q51" s="52">
        <v>0</v>
      </c>
      <c r="R51" s="52"/>
      <c r="S51" s="199"/>
      <c r="T51" s="27"/>
    </row>
    <row r="52" spans="1:20" ht="24.75" customHeight="1" thickBot="1">
      <c r="A52" s="252" t="s">
        <v>13</v>
      </c>
      <c r="B52" s="253"/>
      <c r="C52" s="202">
        <f>C41+C45+C49</f>
        <v>1708100</v>
      </c>
      <c r="D52" s="202">
        <f>D41+D45+D49</f>
        <v>390250</v>
      </c>
      <c r="E52" s="202">
        <f>E41+E45+E49</f>
        <v>997850</v>
      </c>
      <c r="F52" s="202">
        <f>F41+F45+F49</f>
        <v>0</v>
      </c>
      <c r="G52" s="202">
        <f>G41+G45+G49</f>
        <v>320000</v>
      </c>
      <c r="H52" s="202">
        <v>0</v>
      </c>
      <c r="I52" s="202"/>
      <c r="J52" s="202">
        <f>J41+J45+J49</f>
        <v>0</v>
      </c>
      <c r="K52" s="202" t="e">
        <f>K41+K45+K49</f>
        <v>#REF!</v>
      </c>
      <c r="L52" s="202" t="e">
        <f>L41+L45+L49</f>
        <v>#REF!</v>
      </c>
      <c r="M52" s="202" t="e">
        <f>M41+M45+M49</f>
        <v>#REF!</v>
      </c>
      <c r="N52" s="202" t="e">
        <f>N41+N45+N49</f>
        <v>#REF!</v>
      </c>
      <c r="O52" s="202"/>
      <c r="P52" s="202">
        <f>P41+P45+P49</f>
        <v>0</v>
      </c>
      <c r="Q52" s="202">
        <f>Q41+Q45+Q49</f>
        <v>0</v>
      </c>
      <c r="R52" s="202"/>
      <c r="S52" s="202"/>
      <c r="T52" s="26"/>
    </row>
    <row r="53" spans="1:18" ht="15.75">
      <c r="A53" s="62"/>
      <c r="B53" s="6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9.5" thickBot="1">
      <c r="A54" s="67" t="s">
        <v>99</v>
      </c>
      <c r="B54" s="68"/>
      <c r="C54" s="6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 t="s">
        <v>4</v>
      </c>
      <c r="R54" s="29"/>
    </row>
    <row r="55" spans="1:20" ht="93" customHeight="1">
      <c r="A55" s="207" t="s">
        <v>10</v>
      </c>
      <c r="B55" s="208" t="s">
        <v>3</v>
      </c>
      <c r="C55" s="172" t="s">
        <v>105</v>
      </c>
      <c r="D55" s="195" t="s">
        <v>7</v>
      </c>
      <c r="E55" s="195" t="s">
        <v>34</v>
      </c>
      <c r="F55" s="194" t="s">
        <v>53</v>
      </c>
      <c r="G55" s="195" t="s">
        <v>54</v>
      </c>
      <c r="H55" s="195" t="s">
        <v>40</v>
      </c>
      <c r="I55" s="195" t="s">
        <v>73</v>
      </c>
      <c r="J55" s="195" t="s">
        <v>39</v>
      </c>
      <c r="K55" s="195"/>
      <c r="L55" s="195"/>
      <c r="M55" s="195"/>
      <c r="N55" s="195"/>
      <c r="O55" s="195" t="s">
        <v>72</v>
      </c>
      <c r="P55" s="195" t="s">
        <v>41</v>
      </c>
      <c r="Q55" s="209" t="s">
        <v>60</v>
      </c>
      <c r="R55" s="195" t="s">
        <v>100</v>
      </c>
      <c r="S55" s="173"/>
      <c r="T55" s="173"/>
    </row>
    <row r="56" spans="1:20" s="61" customFormat="1" ht="19.5" customHeight="1">
      <c r="A56" s="210">
        <v>31</v>
      </c>
      <c r="B56" s="211" t="s">
        <v>21</v>
      </c>
      <c r="C56" s="212">
        <v>263700</v>
      </c>
      <c r="D56" s="213">
        <v>0</v>
      </c>
      <c r="E56" s="213">
        <v>33400</v>
      </c>
      <c r="F56" s="213">
        <v>100100</v>
      </c>
      <c r="G56" s="213">
        <v>65000</v>
      </c>
      <c r="H56" s="213">
        <v>0</v>
      </c>
      <c r="I56" s="213">
        <v>0</v>
      </c>
      <c r="J56" s="213">
        <v>51300</v>
      </c>
      <c r="K56" s="213" t="e">
        <f>K57+K59</f>
        <v>#REF!</v>
      </c>
      <c r="L56" s="213" t="e">
        <f>L57+L59</f>
        <v>#REF!</v>
      </c>
      <c r="M56" s="213" t="e">
        <f>M57+M59</f>
        <v>#REF!</v>
      </c>
      <c r="N56" s="213" t="e">
        <f>N57+N59</f>
        <v>#REF!</v>
      </c>
      <c r="O56" s="213">
        <v>13900</v>
      </c>
      <c r="P56" s="213">
        <v>0</v>
      </c>
      <c r="Q56" s="213">
        <v>0</v>
      </c>
      <c r="R56" s="213">
        <v>0</v>
      </c>
      <c r="S56" s="199"/>
      <c r="T56" s="199"/>
    </row>
    <row r="57" spans="1:20" s="61" customFormat="1" ht="19.5" customHeight="1">
      <c r="A57" s="214">
        <v>311</v>
      </c>
      <c r="B57" s="215" t="s">
        <v>14</v>
      </c>
      <c r="C57" s="216">
        <v>206600</v>
      </c>
      <c r="D57" s="216">
        <v>0</v>
      </c>
      <c r="E57" s="216">
        <v>26000</v>
      </c>
      <c r="F57" s="216">
        <v>81600</v>
      </c>
      <c r="G57" s="216">
        <v>50000</v>
      </c>
      <c r="H57" s="216">
        <v>0</v>
      </c>
      <c r="I57" s="216">
        <v>0</v>
      </c>
      <c r="J57" s="216">
        <v>40000</v>
      </c>
      <c r="K57" s="216" t="e">
        <f>#REF!</f>
        <v>#REF!</v>
      </c>
      <c r="L57" s="216" t="e">
        <f>#REF!</f>
        <v>#REF!</v>
      </c>
      <c r="M57" s="216" t="e">
        <f>#REF!</f>
        <v>#REF!</v>
      </c>
      <c r="N57" s="216" t="e">
        <f>#REF!</f>
        <v>#REF!</v>
      </c>
      <c r="O57" s="216">
        <v>9000</v>
      </c>
      <c r="P57" s="216">
        <v>0</v>
      </c>
      <c r="Q57" s="216">
        <v>0</v>
      </c>
      <c r="R57" s="216">
        <v>0</v>
      </c>
      <c r="S57" s="199"/>
      <c r="T57" s="199"/>
    </row>
    <row r="58" spans="1:20" s="66" customFormat="1" ht="19.5" customHeight="1">
      <c r="A58" s="179">
        <v>312</v>
      </c>
      <c r="B58" s="183" t="s">
        <v>6</v>
      </c>
      <c r="C58" s="216">
        <v>11800</v>
      </c>
      <c r="D58" s="216">
        <v>0</v>
      </c>
      <c r="E58" s="200">
        <v>2500</v>
      </c>
      <c r="F58" s="200">
        <v>2800</v>
      </c>
      <c r="G58" s="200">
        <v>3500</v>
      </c>
      <c r="H58" s="200">
        <v>0</v>
      </c>
      <c r="I58" s="200">
        <v>0</v>
      </c>
      <c r="J58" s="200">
        <v>0</v>
      </c>
      <c r="K58" s="217"/>
      <c r="L58" s="217"/>
      <c r="M58" s="217"/>
      <c r="N58" s="217"/>
      <c r="O58" s="200">
        <v>3000</v>
      </c>
      <c r="P58" s="200">
        <v>0</v>
      </c>
      <c r="Q58" s="200">
        <v>0</v>
      </c>
      <c r="R58" s="200">
        <v>0</v>
      </c>
      <c r="S58" s="199"/>
      <c r="T58" s="199"/>
    </row>
    <row r="59" spans="1:20" s="61" customFormat="1" ht="19.5" customHeight="1">
      <c r="A59" s="218">
        <v>313</v>
      </c>
      <c r="B59" s="219" t="s">
        <v>15</v>
      </c>
      <c r="C59" s="216">
        <v>45300</v>
      </c>
      <c r="D59" s="216">
        <v>0</v>
      </c>
      <c r="E59" s="220">
        <v>4900</v>
      </c>
      <c r="F59" s="220">
        <v>15700</v>
      </c>
      <c r="G59" s="220">
        <v>11500</v>
      </c>
      <c r="H59" s="220">
        <v>0</v>
      </c>
      <c r="I59" s="220">
        <v>0</v>
      </c>
      <c r="J59" s="220">
        <v>11300</v>
      </c>
      <c r="K59" s="220" t="e">
        <f>#REF!+#REF!</f>
        <v>#REF!</v>
      </c>
      <c r="L59" s="220" t="e">
        <f>#REF!+#REF!</f>
        <v>#REF!</v>
      </c>
      <c r="M59" s="220" t="e">
        <f>#REF!+#REF!</f>
        <v>#REF!</v>
      </c>
      <c r="N59" s="220" t="e">
        <f>#REF!+#REF!</f>
        <v>#REF!</v>
      </c>
      <c r="O59" s="220">
        <v>1900</v>
      </c>
      <c r="P59" s="220">
        <v>0</v>
      </c>
      <c r="Q59" s="220">
        <v>0</v>
      </c>
      <c r="R59" s="220">
        <v>0</v>
      </c>
      <c r="S59" s="199"/>
      <c r="T59" s="199"/>
    </row>
    <row r="60" spans="1:20" s="61" customFormat="1" ht="19.5" customHeight="1">
      <c r="A60" s="214">
        <v>32</v>
      </c>
      <c r="B60" s="221" t="s">
        <v>16</v>
      </c>
      <c r="C60" s="216">
        <v>1125350</v>
      </c>
      <c r="D60" s="216">
        <v>0</v>
      </c>
      <c r="E60" s="222">
        <v>567100</v>
      </c>
      <c r="F60" s="222">
        <v>38500</v>
      </c>
      <c r="G60" s="222">
        <v>63000</v>
      </c>
      <c r="H60" s="222">
        <v>180000</v>
      </c>
      <c r="I60" s="222">
        <v>68000</v>
      </c>
      <c r="J60" s="222">
        <v>150100</v>
      </c>
      <c r="K60" s="222" t="e">
        <f>K61+K62+K63+K64+K65</f>
        <v>#REF!</v>
      </c>
      <c r="L60" s="222" t="e">
        <f>L61+L62+L63+L64+L65</f>
        <v>#REF!</v>
      </c>
      <c r="M60" s="222" t="e">
        <f>M61+M62+M63+M64+M65</f>
        <v>#REF!</v>
      </c>
      <c r="N60" s="222" t="e">
        <f>N61+N62+N63+N64+N65</f>
        <v>#REF!</v>
      </c>
      <c r="O60" s="222">
        <v>29000</v>
      </c>
      <c r="P60" s="222">
        <v>10000</v>
      </c>
      <c r="Q60" s="222">
        <v>10000</v>
      </c>
      <c r="R60" s="222">
        <v>9650</v>
      </c>
      <c r="S60" s="199"/>
      <c r="T60" s="199"/>
    </row>
    <row r="61" spans="1:20" s="61" customFormat="1" ht="19.5" customHeight="1">
      <c r="A61" s="214">
        <v>321</v>
      </c>
      <c r="B61" s="221" t="s">
        <v>17</v>
      </c>
      <c r="C61" s="216">
        <v>137100</v>
      </c>
      <c r="D61" s="216">
        <v>0</v>
      </c>
      <c r="E61" s="216">
        <v>62600</v>
      </c>
      <c r="F61" s="216">
        <v>8500</v>
      </c>
      <c r="G61" s="216">
        <v>10500</v>
      </c>
      <c r="H61" s="216">
        <v>0</v>
      </c>
      <c r="I61" s="216">
        <v>23000</v>
      </c>
      <c r="J61" s="216">
        <v>24000</v>
      </c>
      <c r="K61" s="216" t="e">
        <f>#REF!+#REF!+#REF!+#REF!</f>
        <v>#REF!</v>
      </c>
      <c r="L61" s="216" t="e">
        <f>#REF!+#REF!+#REF!+#REF!</f>
        <v>#REF!</v>
      </c>
      <c r="M61" s="216" t="e">
        <f>#REF!+#REF!+#REF!+#REF!</f>
        <v>#REF!</v>
      </c>
      <c r="N61" s="216" t="e">
        <f>#REF!+#REF!+#REF!+#REF!</f>
        <v>#REF!</v>
      </c>
      <c r="O61" s="216">
        <v>3000</v>
      </c>
      <c r="P61" s="216">
        <v>3500</v>
      </c>
      <c r="Q61" s="216">
        <v>0</v>
      </c>
      <c r="R61" s="216">
        <v>2000</v>
      </c>
      <c r="S61" s="199"/>
      <c r="T61" s="199"/>
    </row>
    <row r="62" spans="1:20" s="61" customFormat="1" ht="19.5" customHeight="1">
      <c r="A62" s="214">
        <v>322</v>
      </c>
      <c r="B62" s="223" t="s">
        <v>22</v>
      </c>
      <c r="C62" s="216">
        <v>590000</v>
      </c>
      <c r="D62" s="216">
        <v>0</v>
      </c>
      <c r="E62" s="216">
        <v>273000</v>
      </c>
      <c r="F62" s="216">
        <v>30000</v>
      </c>
      <c r="G62" s="216">
        <v>36000</v>
      </c>
      <c r="H62" s="216">
        <v>180000</v>
      </c>
      <c r="I62" s="216">
        <v>10000</v>
      </c>
      <c r="J62" s="216">
        <v>35000</v>
      </c>
      <c r="K62" s="216" t="e">
        <f>SUM(#REF!)</f>
        <v>#REF!</v>
      </c>
      <c r="L62" s="216" t="e">
        <f>SUM(#REF!)</f>
        <v>#REF!</v>
      </c>
      <c r="M62" s="216" t="e">
        <f>SUM(#REF!)</f>
        <v>#REF!</v>
      </c>
      <c r="N62" s="216" t="e">
        <f>SUM(#REF!)</f>
        <v>#REF!</v>
      </c>
      <c r="O62" s="216">
        <v>22000</v>
      </c>
      <c r="P62" s="216">
        <v>1000</v>
      </c>
      <c r="Q62" s="216">
        <v>0</v>
      </c>
      <c r="R62" s="216">
        <v>3000</v>
      </c>
      <c r="S62" s="199"/>
      <c r="T62" s="199"/>
    </row>
    <row r="63" spans="1:20" ht="19.5" customHeight="1">
      <c r="A63" s="224">
        <v>323</v>
      </c>
      <c r="B63" s="225" t="s">
        <v>19</v>
      </c>
      <c r="C63" s="216">
        <v>335250</v>
      </c>
      <c r="D63" s="216">
        <v>0</v>
      </c>
      <c r="E63" s="184">
        <v>202000</v>
      </c>
      <c r="F63" s="216">
        <v>0</v>
      </c>
      <c r="G63" s="216">
        <v>15000</v>
      </c>
      <c r="H63" s="216">
        <v>0</v>
      </c>
      <c r="I63" s="216">
        <v>28000</v>
      </c>
      <c r="J63" s="184">
        <v>76100</v>
      </c>
      <c r="K63" s="216" t="e">
        <f>SUM(#REF!)</f>
        <v>#REF!</v>
      </c>
      <c r="L63" s="216" t="e">
        <f>SUM(#REF!)</f>
        <v>#REF!</v>
      </c>
      <c r="M63" s="216" t="e">
        <f>SUM(#REF!)</f>
        <v>#REF!</v>
      </c>
      <c r="N63" s="216" t="e">
        <f>SUM(#REF!)</f>
        <v>#REF!</v>
      </c>
      <c r="O63" s="216">
        <v>4000</v>
      </c>
      <c r="P63" s="184">
        <v>5500</v>
      </c>
      <c r="Q63" s="216">
        <v>0</v>
      </c>
      <c r="R63" s="184">
        <v>4650</v>
      </c>
      <c r="S63" s="199"/>
      <c r="T63" s="199"/>
    </row>
    <row r="64" spans="1:20" s="61" customFormat="1" ht="19.5" customHeight="1">
      <c r="A64" s="214">
        <v>324</v>
      </c>
      <c r="B64" s="215" t="s">
        <v>23</v>
      </c>
      <c r="C64" s="216">
        <v>15000</v>
      </c>
      <c r="D64" s="216">
        <v>0</v>
      </c>
      <c r="E64" s="216">
        <v>0</v>
      </c>
      <c r="F64" s="216">
        <v>0</v>
      </c>
      <c r="G64" s="216">
        <v>0</v>
      </c>
      <c r="H64" s="216">
        <v>0</v>
      </c>
      <c r="I64" s="216">
        <v>0</v>
      </c>
      <c r="J64" s="216">
        <v>5000</v>
      </c>
      <c r="K64" s="216" t="e">
        <f>#REF!</f>
        <v>#REF!</v>
      </c>
      <c r="L64" s="216" t="e">
        <f>#REF!</f>
        <v>#REF!</v>
      </c>
      <c r="M64" s="216" t="e">
        <f>#REF!</f>
        <v>#REF!</v>
      </c>
      <c r="N64" s="216" t="e">
        <f>#REF!</f>
        <v>#REF!</v>
      </c>
      <c r="O64" s="216">
        <v>0</v>
      </c>
      <c r="P64" s="216">
        <v>0</v>
      </c>
      <c r="Q64" s="216">
        <v>10000</v>
      </c>
      <c r="R64" s="216">
        <v>0</v>
      </c>
      <c r="S64" s="199"/>
      <c r="T64" s="199"/>
    </row>
    <row r="65" spans="1:20" s="61" customFormat="1" ht="19.5" customHeight="1">
      <c r="A65" s="214">
        <v>329</v>
      </c>
      <c r="B65" s="215" t="s">
        <v>20</v>
      </c>
      <c r="C65" s="216">
        <v>48000</v>
      </c>
      <c r="D65" s="216">
        <v>0</v>
      </c>
      <c r="E65" s="216">
        <v>29500</v>
      </c>
      <c r="F65" s="216">
        <v>0</v>
      </c>
      <c r="G65" s="216">
        <v>1500</v>
      </c>
      <c r="H65" s="216">
        <v>0</v>
      </c>
      <c r="I65" s="216">
        <v>7000</v>
      </c>
      <c r="J65" s="216">
        <v>10000</v>
      </c>
      <c r="K65" s="216" t="e">
        <f>#REF!+#REF!+#REF!+#REF!+#REF!</f>
        <v>#REF!</v>
      </c>
      <c r="L65" s="216" t="e">
        <f>#REF!+#REF!+#REF!+#REF!+#REF!</f>
        <v>#REF!</v>
      </c>
      <c r="M65" s="216" t="e">
        <f>#REF!+#REF!+#REF!+#REF!+#REF!</f>
        <v>#REF!</v>
      </c>
      <c r="N65" s="216" t="e">
        <f>#REF!+#REF!+#REF!+#REF!+#REF!</f>
        <v>#REF!</v>
      </c>
      <c r="O65" s="216">
        <v>0</v>
      </c>
      <c r="P65" s="216">
        <v>0</v>
      </c>
      <c r="Q65" s="216">
        <v>0</v>
      </c>
      <c r="R65" s="216">
        <v>0</v>
      </c>
      <c r="S65" s="199"/>
      <c r="T65" s="199"/>
    </row>
    <row r="66" spans="1:20" s="61" customFormat="1" ht="19.5" customHeight="1">
      <c r="A66" s="214">
        <v>42</v>
      </c>
      <c r="B66" s="215" t="s">
        <v>24</v>
      </c>
      <c r="C66" s="216">
        <v>237750</v>
      </c>
      <c r="D66" s="216">
        <v>5000</v>
      </c>
      <c r="E66" s="216">
        <v>149000</v>
      </c>
      <c r="F66" s="216">
        <v>0</v>
      </c>
      <c r="G66" s="216">
        <v>0</v>
      </c>
      <c r="H66" s="216">
        <v>75000</v>
      </c>
      <c r="I66" s="216">
        <v>0</v>
      </c>
      <c r="J66" s="216">
        <v>0</v>
      </c>
      <c r="K66" s="216" t="e">
        <f>K67</f>
        <v>#REF!</v>
      </c>
      <c r="L66" s="216" t="e">
        <f>L67</f>
        <v>#REF!</v>
      </c>
      <c r="M66" s="216" t="e">
        <f>M67</f>
        <v>#REF!</v>
      </c>
      <c r="N66" s="216" t="e">
        <f>N67</f>
        <v>#REF!</v>
      </c>
      <c r="O66" s="216">
        <v>3000</v>
      </c>
      <c r="P66" s="216">
        <v>0</v>
      </c>
      <c r="Q66" s="216">
        <v>0</v>
      </c>
      <c r="R66" s="216">
        <v>5750</v>
      </c>
      <c r="S66" s="199"/>
      <c r="T66" s="199"/>
    </row>
    <row r="67" spans="1:20" s="61" customFormat="1" ht="19.5" customHeight="1" thickBot="1">
      <c r="A67" s="214">
        <v>422</v>
      </c>
      <c r="B67" s="215" t="s">
        <v>25</v>
      </c>
      <c r="C67" s="216">
        <v>237750</v>
      </c>
      <c r="D67" s="216">
        <v>5000</v>
      </c>
      <c r="E67" s="216">
        <v>149000</v>
      </c>
      <c r="F67" s="216">
        <v>0</v>
      </c>
      <c r="G67" s="216">
        <v>0</v>
      </c>
      <c r="H67" s="216">
        <v>75000</v>
      </c>
      <c r="I67" s="216">
        <v>0</v>
      </c>
      <c r="J67" s="216">
        <v>0</v>
      </c>
      <c r="K67" s="216" t="e">
        <f>#REF!+#REF!+#REF!+#REF!</f>
        <v>#REF!</v>
      </c>
      <c r="L67" s="216" t="e">
        <f>#REF!+#REF!+#REF!+#REF!</f>
        <v>#REF!</v>
      </c>
      <c r="M67" s="216" t="e">
        <f>#REF!+#REF!+#REF!+#REF!</f>
        <v>#REF!</v>
      </c>
      <c r="N67" s="216" t="e">
        <f>#REF!+#REF!+#REF!+#REF!</f>
        <v>#REF!</v>
      </c>
      <c r="O67" s="216">
        <v>3000</v>
      </c>
      <c r="P67" s="216">
        <v>0</v>
      </c>
      <c r="Q67" s="216">
        <v>0</v>
      </c>
      <c r="R67" s="216">
        <v>5750</v>
      </c>
      <c r="S67" s="199"/>
      <c r="T67" s="199"/>
    </row>
    <row r="68" spans="1:20" s="61" customFormat="1" ht="24.75" customHeight="1" thickBot="1">
      <c r="A68" s="226"/>
      <c r="B68" s="227" t="s">
        <v>11</v>
      </c>
      <c r="C68" s="228">
        <f aca="true" t="shared" si="0" ref="C68:Q68">C66+C60+C56</f>
        <v>1626800</v>
      </c>
      <c r="D68" s="228">
        <f t="shared" si="0"/>
        <v>5000</v>
      </c>
      <c r="E68" s="228">
        <f t="shared" si="0"/>
        <v>749500</v>
      </c>
      <c r="F68" s="228">
        <f t="shared" si="0"/>
        <v>138600</v>
      </c>
      <c r="G68" s="228">
        <f t="shared" si="0"/>
        <v>128000</v>
      </c>
      <c r="H68" s="228">
        <f t="shared" si="0"/>
        <v>255000</v>
      </c>
      <c r="I68" s="228">
        <f t="shared" si="0"/>
        <v>68000</v>
      </c>
      <c r="J68" s="228">
        <f t="shared" si="0"/>
        <v>201400</v>
      </c>
      <c r="K68" s="228" t="e">
        <f t="shared" si="0"/>
        <v>#REF!</v>
      </c>
      <c r="L68" s="228" t="e">
        <f t="shared" si="0"/>
        <v>#REF!</v>
      </c>
      <c r="M68" s="228" t="e">
        <f t="shared" si="0"/>
        <v>#REF!</v>
      </c>
      <c r="N68" s="228" t="e">
        <f t="shared" si="0"/>
        <v>#REF!</v>
      </c>
      <c r="O68" s="228">
        <f t="shared" si="0"/>
        <v>45900</v>
      </c>
      <c r="P68" s="228">
        <f t="shared" si="0"/>
        <v>10000</v>
      </c>
      <c r="Q68" s="228">
        <f t="shared" si="0"/>
        <v>10000</v>
      </c>
      <c r="R68" s="228">
        <f>R60+R66</f>
        <v>15400</v>
      </c>
      <c r="S68" s="28"/>
      <c r="T68" s="28"/>
    </row>
    <row r="69" spans="1:18" s="31" customFormat="1" ht="15.75">
      <c r="A69" s="70"/>
      <c r="B69" s="71"/>
      <c r="C69" s="29"/>
      <c r="D69" s="30"/>
      <c r="E69" s="29"/>
      <c r="F69" s="30"/>
      <c r="G69" s="30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4.25" customHeight="1">
      <c r="A70" s="62"/>
      <c r="B70" s="72"/>
      <c r="C70" s="47"/>
      <c r="D70" s="73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1:11" s="77" customFormat="1" ht="15">
      <c r="A71" s="74" t="s">
        <v>43</v>
      </c>
      <c r="B71" s="75"/>
      <c r="C71" s="75"/>
      <c r="D71" s="75"/>
      <c r="E71" s="76" t="s">
        <v>44</v>
      </c>
      <c r="F71" s="75"/>
      <c r="G71" s="75"/>
      <c r="H71" s="75"/>
      <c r="I71" s="75"/>
      <c r="J71" s="75"/>
      <c r="K71" s="75"/>
    </row>
    <row r="72" spans="1:4" s="77" customFormat="1" ht="14.25">
      <c r="A72" s="78"/>
      <c r="B72" s="79"/>
      <c r="D72" s="80"/>
    </row>
    <row r="73" spans="1:13" s="77" customFormat="1" ht="15.75" thickBo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M73" s="81"/>
    </row>
    <row r="74" spans="1:20" s="77" customFormat="1" ht="78.75">
      <c r="A74" s="229" t="s">
        <v>45</v>
      </c>
      <c r="B74" s="229" t="s">
        <v>3</v>
      </c>
      <c r="C74" s="166" t="s">
        <v>105</v>
      </c>
      <c r="D74" s="230" t="s">
        <v>46</v>
      </c>
      <c r="E74" s="195" t="s">
        <v>34</v>
      </c>
      <c r="F74" s="194" t="s">
        <v>53</v>
      </c>
      <c r="G74" s="195" t="s">
        <v>54</v>
      </c>
      <c r="H74" s="195" t="s">
        <v>115</v>
      </c>
      <c r="I74" s="195" t="s">
        <v>73</v>
      </c>
      <c r="J74" s="195" t="s">
        <v>39</v>
      </c>
      <c r="K74" s="230" t="s">
        <v>47</v>
      </c>
      <c r="L74" s="230" t="s">
        <v>48</v>
      </c>
      <c r="M74" s="230" t="s">
        <v>49</v>
      </c>
      <c r="N74" s="230" t="s">
        <v>50</v>
      </c>
      <c r="O74" s="195" t="s">
        <v>72</v>
      </c>
      <c r="P74" s="195" t="s">
        <v>41</v>
      </c>
      <c r="Q74" s="195" t="s">
        <v>60</v>
      </c>
      <c r="R74" s="195"/>
      <c r="S74" s="173"/>
      <c r="T74" s="173"/>
    </row>
    <row r="75" spans="1:20" s="77" customFormat="1" ht="24.75" customHeight="1">
      <c r="A75" s="231">
        <v>31</v>
      </c>
      <c r="B75" s="231" t="s">
        <v>14</v>
      </c>
      <c r="C75" s="232">
        <v>0</v>
      </c>
      <c r="D75" s="233">
        <v>0</v>
      </c>
      <c r="E75" s="234">
        <v>0</v>
      </c>
      <c r="F75" s="234">
        <v>0</v>
      </c>
      <c r="G75" s="234">
        <v>0</v>
      </c>
      <c r="H75" s="234">
        <v>0</v>
      </c>
      <c r="I75" s="234">
        <v>0</v>
      </c>
      <c r="J75" s="234">
        <v>0</v>
      </c>
      <c r="K75" s="234"/>
      <c r="L75" s="234"/>
      <c r="M75" s="234"/>
      <c r="N75" s="234"/>
      <c r="O75" s="234">
        <v>0</v>
      </c>
      <c r="P75" s="232">
        <v>0</v>
      </c>
      <c r="Q75" s="232">
        <v>0</v>
      </c>
      <c r="R75" s="232"/>
      <c r="S75" s="235"/>
      <c r="T75" s="235"/>
    </row>
    <row r="76" spans="1:20" s="77" customFormat="1" ht="24.75" customHeight="1">
      <c r="A76" s="236">
        <v>32</v>
      </c>
      <c r="B76" s="237" t="s">
        <v>51</v>
      </c>
      <c r="C76" s="238">
        <v>49896</v>
      </c>
      <c r="D76" s="233">
        <v>45000</v>
      </c>
      <c r="E76" s="233">
        <v>0</v>
      </c>
      <c r="F76" s="233">
        <v>0</v>
      </c>
      <c r="G76" s="233">
        <v>0</v>
      </c>
      <c r="H76" s="233">
        <v>4896</v>
      </c>
      <c r="I76" s="233">
        <v>0</v>
      </c>
      <c r="J76" s="233">
        <v>0</v>
      </c>
      <c r="K76" s="233" t="e">
        <f>#REF!</f>
        <v>#REF!</v>
      </c>
      <c r="L76" s="233">
        <v>0</v>
      </c>
      <c r="M76" s="233">
        <v>0</v>
      </c>
      <c r="N76" s="233">
        <v>42417</v>
      </c>
      <c r="O76" s="233">
        <v>0</v>
      </c>
      <c r="P76" s="233">
        <v>0</v>
      </c>
      <c r="Q76" s="233">
        <v>0</v>
      </c>
      <c r="R76" s="239"/>
      <c r="S76" s="240"/>
      <c r="T76" s="240"/>
    </row>
    <row r="77" spans="1:20" s="77" customFormat="1" ht="24.75" customHeight="1">
      <c r="A77" s="241"/>
      <c r="B77" s="242" t="s">
        <v>52</v>
      </c>
      <c r="C77" s="243">
        <f>C76+C75</f>
        <v>49896</v>
      </c>
      <c r="D77" s="243">
        <f>D76+D75</f>
        <v>45000</v>
      </c>
      <c r="E77" s="243">
        <f aca="true" t="shared" si="1" ref="E77:L77">E76</f>
        <v>0</v>
      </c>
      <c r="F77" s="243">
        <f t="shared" si="1"/>
        <v>0</v>
      </c>
      <c r="G77" s="243">
        <f t="shared" si="1"/>
        <v>0</v>
      </c>
      <c r="H77" s="243">
        <f t="shared" si="1"/>
        <v>4896</v>
      </c>
      <c r="I77" s="243">
        <f>I76</f>
        <v>0</v>
      </c>
      <c r="J77" s="243">
        <f t="shared" si="1"/>
        <v>0</v>
      </c>
      <c r="K77" s="243" t="e">
        <f t="shared" si="1"/>
        <v>#REF!</v>
      </c>
      <c r="L77" s="243">
        <f t="shared" si="1"/>
        <v>0</v>
      </c>
      <c r="M77" s="243">
        <f>M76</f>
        <v>0</v>
      </c>
      <c r="N77" s="243">
        <f>N76</f>
        <v>42417</v>
      </c>
      <c r="O77" s="243">
        <f>O76</f>
        <v>0</v>
      </c>
      <c r="P77" s="243">
        <f>P76</f>
        <v>0</v>
      </c>
      <c r="Q77" s="243">
        <f>Q76</f>
        <v>0</v>
      </c>
      <c r="R77" s="243"/>
      <c r="S77" s="243"/>
      <c r="T77" s="243"/>
    </row>
    <row r="78" spans="1:18" s="66" customFormat="1" ht="16.5" customHeight="1">
      <c r="A78" s="85"/>
      <c r="B78" s="86"/>
      <c r="C78" s="87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s="66" customFormat="1" ht="16.5" customHeight="1">
      <c r="A79" s="85"/>
      <c r="B79" s="83" t="s">
        <v>61</v>
      </c>
      <c r="C79" s="87"/>
      <c r="D79" s="89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s="94" customFormat="1" ht="16.5" customHeight="1">
      <c r="A80" s="90"/>
      <c r="B80" s="91" t="s">
        <v>62</v>
      </c>
      <c r="C80" s="84">
        <v>13000</v>
      </c>
      <c r="D80" s="92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 s="98" customFormat="1" ht="16.5" customHeight="1">
      <c r="A81" s="82"/>
      <c r="B81" s="95" t="s">
        <v>63</v>
      </c>
      <c r="C81" s="96">
        <v>32000</v>
      </c>
      <c r="D81" s="89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s="66" customFormat="1" ht="16.5" customHeight="1">
      <c r="A82" s="85"/>
      <c r="B82" s="99" t="s">
        <v>64</v>
      </c>
      <c r="C82" s="84">
        <f>SUM(C80:C81)</f>
        <v>45000</v>
      </c>
      <c r="D82" s="89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s="66" customFormat="1" ht="16.5" customHeight="1">
      <c r="A83" s="85"/>
      <c r="B83" s="99"/>
      <c r="C83" s="84"/>
      <c r="D83" s="89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s="66" customFormat="1" ht="16.5" customHeight="1">
      <c r="A84" s="85"/>
      <c r="B84" s="99"/>
      <c r="C84" s="84"/>
      <c r="D84" s="89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20" s="66" customFormat="1" ht="16.5" customHeight="1" thickBot="1">
      <c r="A85" s="67" t="s">
        <v>116</v>
      </c>
      <c r="B85" s="68"/>
      <c r="C85" s="6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 t="s">
        <v>4</v>
      </c>
      <c r="R85" s="29"/>
      <c r="S85" s="32"/>
      <c r="T85" s="32"/>
    </row>
    <row r="86" spans="1:20" s="66" customFormat="1" ht="81" customHeight="1">
      <c r="A86" s="207" t="s">
        <v>10</v>
      </c>
      <c r="B86" s="208" t="s">
        <v>3</v>
      </c>
      <c r="C86" s="172" t="s">
        <v>105</v>
      </c>
      <c r="D86" s="195" t="s">
        <v>7</v>
      </c>
      <c r="E86" s="195" t="s">
        <v>34</v>
      </c>
      <c r="F86" s="194" t="s">
        <v>53</v>
      </c>
      <c r="G86" s="195" t="s">
        <v>54</v>
      </c>
      <c r="H86" s="195" t="s">
        <v>40</v>
      </c>
      <c r="I86" s="195" t="s">
        <v>73</v>
      </c>
      <c r="J86" s="195" t="s">
        <v>39</v>
      </c>
      <c r="K86" s="195"/>
      <c r="L86" s="195"/>
      <c r="M86" s="195"/>
      <c r="N86" s="195"/>
      <c r="O86" s="195" t="s">
        <v>117</v>
      </c>
      <c r="P86" s="195" t="s">
        <v>41</v>
      </c>
      <c r="Q86" s="209" t="s">
        <v>60</v>
      </c>
      <c r="R86" s="195" t="s">
        <v>100</v>
      </c>
      <c r="S86" s="173"/>
      <c r="T86" s="173"/>
    </row>
    <row r="87" spans="1:20" s="66" customFormat="1" ht="16.5" customHeight="1">
      <c r="A87" s="210">
        <v>31</v>
      </c>
      <c r="B87" s="211" t="s">
        <v>21</v>
      </c>
      <c r="C87" s="212">
        <v>32021</v>
      </c>
      <c r="D87" s="213">
        <v>14068</v>
      </c>
      <c r="E87" s="213">
        <v>0</v>
      </c>
      <c r="F87" s="213">
        <v>0</v>
      </c>
      <c r="G87" s="213">
        <v>0</v>
      </c>
      <c r="H87" s="213">
        <v>0</v>
      </c>
      <c r="I87" s="213">
        <v>0</v>
      </c>
      <c r="J87" s="213">
        <v>0</v>
      </c>
      <c r="K87" s="213" t="e">
        <f>K88+K90</f>
        <v>#REF!</v>
      </c>
      <c r="L87" s="213" t="e">
        <f>L88+L90</f>
        <v>#REF!</v>
      </c>
      <c r="M87" s="213" t="e">
        <f>M88+M90</f>
        <v>#REF!</v>
      </c>
      <c r="N87" s="213" t="e">
        <f>N88+N90</f>
        <v>#REF!</v>
      </c>
      <c r="O87" s="213">
        <v>17953</v>
      </c>
      <c r="P87" s="213">
        <v>0</v>
      </c>
      <c r="Q87" s="213">
        <v>0</v>
      </c>
      <c r="R87" s="213">
        <v>0</v>
      </c>
      <c r="S87" s="199"/>
      <c r="T87" s="199"/>
    </row>
    <row r="88" spans="1:20" s="61" customFormat="1" ht="16.5" customHeight="1">
      <c r="A88" s="214">
        <v>311</v>
      </c>
      <c r="B88" s="215" t="s">
        <v>14</v>
      </c>
      <c r="C88" s="216">
        <f>D88+E88+F88+G88+H88+I88+J88+O88+P88+Q88+R88</f>
        <v>26253</v>
      </c>
      <c r="D88" s="216">
        <v>12002</v>
      </c>
      <c r="E88" s="216">
        <v>0</v>
      </c>
      <c r="F88" s="216">
        <v>0</v>
      </c>
      <c r="G88" s="216">
        <v>0</v>
      </c>
      <c r="H88" s="216">
        <v>0</v>
      </c>
      <c r="I88" s="216">
        <v>0</v>
      </c>
      <c r="J88" s="216">
        <v>0</v>
      </c>
      <c r="K88" s="216" t="e">
        <f>#REF!</f>
        <v>#REF!</v>
      </c>
      <c r="L88" s="216" t="e">
        <f>#REF!</f>
        <v>#REF!</v>
      </c>
      <c r="M88" s="216" t="e">
        <f>#REF!</f>
        <v>#REF!</v>
      </c>
      <c r="N88" s="216" t="e">
        <f>#REF!</f>
        <v>#REF!</v>
      </c>
      <c r="O88" s="216">
        <v>14251</v>
      </c>
      <c r="P88" s="216">
        <v>0</v>
      </c>
      <c r="Q88" s="216">
        <v>0</v>
      </c>
      <c r="R88" s="216">
        <v>0</v>
      </c>
      <c r="S88" s="199"/>
      <c r="T88" s="199"/>
    </row>
    <row r="89" spans="1:20" s="66" customFormat="1" ht="16.5" customHeight="1">
      <c r="A89" s="179">
        <v>312</v>
      </c>
      <c r="B89" s="183" t="s">
        <v>6</v>
      </c>
      <c r="C89" s="216">
        <v>1250</v>
      </c>
      <c r="D89" s="200">
        <v>0</v>
      </c>
      <c r="E89" s="216">
        <v>0</v>
      </c>
      <c r="F89" s="216">
        <v>0</v>
      </c>
      <c r="G89" s="216">
        <v>0</v>
      </c>
      <c r="H89" s="216">
        <v>0</v>
      </c>
      <c r="I89" s="216">
        <v>0</v>
      </c>
      <c r="J89" s="216">
        <v>0</v>
      </c>
      <c r="K89" s="217"/>
      <c r="L89" s="217"/>
      <c r="M89" s="217"/>
      <c r="N89" s="217"/>
      <c r="O89" s="200">
        <v>1250</v>
      </c>
      <c r="P89" s="216">
        <v>0</v>
      </c>
      <c r="Q89" s="216">
        <v>0</v>
      </c>
      <c r="R89" s="216">
        <v>0</v>
      </c>
      <c r="S89" s="199"/>
      <c r="T89" s="199"/>
    </row>
    <row r="90" spans="1:20" s="66" customFormat="1" ht="16.5" customHeight="1">
      <c r="A90" s="218">
        <v>313</v>
      </c>
      <c r="B90" s="219" t="s">
        <v>15</v>
      </c>
      <c r="C90" s="216">
        <v>4518</v>
      </c>
      <c r="D90" s="220">
        <v>2066</v>
      </c>
      <c r="E90" s="216">
        <v>0</v>
      </c>
      <c r="F90" s="216">
        <v>0</v>
      </c>
      <c r="G90" s="216">
        <v>0</v>
      </c>
      <c r="H90" s="216">
        <v>0</v>
      </c>
      <c r="I90" s="216">
        <v>0</v>
      </c>
      <c r="J90" s="216">
        <v>0</v>
      </c>
      <c r="K90" s="220" t="e">
        <f>#REF!+#REF!</f>
        <v>#REF!</v>
      </c>
      <c r="L90" s="220" t="e">
        <f>#REF!+#REF!</f>
        <v>#REF!</v>
      </c>
      <c r="M90" s="220" t="e">
        <f>#REF!+#REF!</f>
        <v>#REF!</v>
      </c>
      <c r="N90" s="220" t="e">
        <f>#REF!+#REF!</f>
        <v>#REF!</v>
      </c>
      <c r="O90" s="220">
        <v>2452</v>
      </c>
      <c r="P90" s="216">
        <v>0</v>
      </c>
      <c r="Q90" s="216">
        <v>0</v>
      </c>
      <c r="R90" s="216">
        <v>0</v>
      </c>
      <c r="S90" s="199"/>
      <c r="T90" s="199"/>
    </row>
    <row r="91" spans="1:20" s="61" customFormat="1" ht="16.5" customHeight="1">
      <c r="A91" s="214">
        <v>32</v>
      </c>
      <c r="B91" s="221" t="s">
        <v>16</v>
      </c>
      <c r="C91" s="216">
        <v>961</v>
      </c>
      <c r="D91" s="222">
        <v>416</v>
      </c>
      <c r="E91" s="216">
        <v>0</v>
      </c>
      <c r="F91" s="216">
        <v>0</v>
      </c>
      <c r="G91" s="216">
        <v>0</v>
      </c>
      <c r="H91" s="216">
        <v>0</v>
      </c>
      <c r="I91" s="216">
        <v>0</v>
      </c>
      <c r="J91" s="216">
        <v>0</v>
      </c>
      <c r="K91" s="222" t="e">
        <f>K92+K93+K94+K95+K96</f>
        <v>#REF!</v>
      </c>
      <c r="L91" s="222" t="e">
        <f>L92+L93+L94+L95+L96</f>
        <v>#REF!</v>
      </c>
      <c r="M91" s="222" t="e">
        <f>M92+M93+M94+M95+M96</f>
        <v>#REF!</v>
      </c>
      <c r="N91" s="222" t="e">
        <f>N92+N93+N94+N95+N96</f>
        <v>#REF!</v>
      </c>
      <c r="O91" s="222">
        <v>545</v>
      </c>
      <c r="P91" s="216">
        <v>0</v>
      </c>
      <c r="Q91" s="216">
        <v>0</v>
      </c>
      <c r="R91" s="216">
        <v>0</v>
      </c>
      <c r="S91" s="199"/>
      <c r="T91" s="199"/>
    </row>
    <row r="92" spans="1:20" s="100" customFormat="1" ht="16.5" customHeight="1">
      <c r="A92" s="214">
        <v>321</v>
      </c>
      <c r="B92" s="221" t="s">
        <v>17</v>
      </c>
      <c r="C92" s="216">
        <v>961</v>
      </c>
      <c r="D92" s="216">
        <v>416</v>
      </c>
      <c r="E92" s="216">
        <v>0</v>
      </c>
      <c r="F92" s="216">
        <v>0</v>
      </c>
      <c r="G92" s="216">
        <v>0</v>
      </c>
      <c r="H92" s="216">
        <v>0</v>
      </c>
      <c r="I92" s="216">
        <v>0</v>
      </c>
      <c r="J92" s="216">
        <v>0</v>
      </c>
      <c r="K92" s="216" t="e">
        <f>#REF!+#REF!+#REF!+#REF!</f>
        <v>#REF!</v>
      </c>
      <c r="L92" s="216" t="e">
        <f>#REF!+#REF!+#REF!+#REF!</f>
        <v>#REF!</v>
      </c>
      <c r="M92" s="216" t="e">
        <f>#REF!+#REF!+#REF!+#REF!</f>
        <v>#REF!</v>
      </c>
      <c r="N92" s="216" t="e">
        <f>#REF!+#REF!+#REF!+#REF!</f>
        <v>#REF!</v>
      </c>
      <c r="O92" s="216">
        <v>545</v>
      </c>
      <c r="P92" s="216">
        <v>0</v>
      </c>
      <c r="Q92" s="216">
        <v>0</v>
      </c>
      <c r="R92" s="216">
        <v>0</v>
      </c>
      <c r="S92" s="199"/>
      <c r="T92" s="199"/>
    </row>
    <row r="93" spans="1:20" s="66" customFormat="1" ht="16.5" customHeight="1">
      <c r="A93" s="214">
        <v>322</v>
      </c>
      <c r="B93" s="223" t="s">
        <v>22</v>
      </c>
      <c r="C93" s="217">
        <v>0</v>
      </c>
      <c r="D93" s="217">
        <v>0</v>
      </c>
      <c r="E93" s="216">
        <v>0</v>
      </c>
      <c r="F93" s="216">
        <v>0</v>
      </c>
      <c r="G93" s="216">
        <v>0</v>
      </c>
      <c r="H93" s="216">
        <v>0</v>
      </c>
      <c r="I93" s="216">
        <v>0</v>
      </c>
      <c r="J93" s="216">
        <v>0</v>
      </c>
      <c r="K93" s="216" t="e">
        <f>SUM(#REF!)</f>
        <v>#REF!</v>
      </c>
      <c r="L93" s="216" t="e">
        <f>SUM(#REF!)</f>
        <v>#REF!</v>
      </c>
      <c r="M93" s="216" t="e">
        <f>SUM(#REF!)</f>
        <v>#REF!</v>
      </c>
      <c r="N93" s="216" t="e">
        <f>SUM(#REF!)</f>
        <v>#REF!</v>
      </c>
      <c r="O93" s="216">
        <v>0</v>
      </c>
      <c r="P93" s="216">
        <v>0</v>
      </c>
      <c r="Q93" s="216">
        <v>0</v>
      </c>
      <c r="R93" s="216">
        <v>0</v>
      </c>
      <c r="S93" s="199"/>
      <c r="T93" s="199"/>
    </row>
    <row r="94" spans="1:20" s="66" customFormat="1" ht="16.5" customHeight="1">
      <c r="A94" s="224">
        <v>323</v>
      </c>
      <c r="B94" s="225" t="s">
        <v>19</v>
      </c>
      <c r="C94" s="217">
        <v>0</v>
      </c>
      <c r="D94" s="217">
        <v>0</v>
      </c>
      <c r="E94" s="216">
        <v>0</v>
      </c>
      <c r="F94" s="216">
        <v>0</v>
      </c>
      <c r="G94" s="216">
        <v>0</v>
      </c>
      <c r="H94" s="216">
        <v>0</v>
      </c>
      <c r="I94" s="216">
        <v>0</v>
      </c>
      <c r="J94" s="216">
        <v>0</v>
      </c>
      <c r="K94" s="216" t="e">
        <f>SUM(#REF!)</f>
        <v>#REF!</v>
      </c>
      <c r="L94" s="216" t="e">
        <f>SUM(#REF!)</f>
        <v>#REF!</v>
      </c>
      <c r="M94" s="216" t="e">
        <f>SUM(#REF!)</f>
        <v>#REF!</v>
      </c>
      <c r="N94" s="216" t="e">
        <f>SUM(#REF!)</f>
        <v>#REF!</v>
      </c>
      <c r="O94" s="216">
        <v>0</v>
      </c>
      <c r="P94" s="216">
        <v>0</v>
      </c>
      <c r="Q94" s="216">
        <v>0</v>
      </c>
      <c r="R94" s="216">
        <v>0</v>
      </c>
      <c r="S94" s="199"/>
      <c r="T94" s="199"/>
    </row>
    <row r="95" spans="1:20" s="66" customFormat="1" ht="16.5" customHeight="1">
      <c r="A95" s="214">
        <v>324</v>
      </c>
      <c r="B95" s="215" t="s">
        <v>23</v>
      </c>
      <c r="C95" s="217">
        <v>0</v>
      </c>
      <c r="D95" s="217">
        <v>0</v>
      </c>
      <c r="E95" s="216">
        <v>0</v>
      </c>
      <c r="F95" s="216">
        <v>0</v>
      </c>
      <c r="G95" s="216">
        <v>0</v>
      </c>
      <c r="H95" s="216">
        <v>0</v>
      </c>
      <c r="I95" s="216">
        <v>0</v>
      </c>
      <c r="J95" s="216">
        <v>0</v>
      </c>
      <c r="K95" s="216" t="e">
        <f>#REF!</f>
        <v>#REF!</v>
      </c>
      <c r="L95" s="216" t="e">
        <f>#REF!</f>
        <v>#REF!</v>
      </c>
      <c r="M95" s="216" t="e">
        <f>#REF!</f>
        <v>#REF!</v>
      </c>
      <c r="N95" s="216" t="e">
        <f>#REF!</f>
        <v>#REF!</v>
      </c>
      <c r="O95" s="216">
        <v>0</v>
      </c>
      <c r="P95" s="216">
        <v>0</v>
      </c>
      <c r="Q95" s="216">
        <v>0</v>
      </c>
      <c r="R95" s="216">
        <v>0</v>
      </c>
      <c r="S95" s="199"/>
      <c r="T95" s="199"/>
    </row>
    <row r="96" spans="1:20" s="61" customFormat="1" ht="16.5" customHeight="1">
      <c r="A96" s="214">
        <v>329</v>
      </c>
      <c r="B96" s="215" t="s">
        <v>20</v>
      </c>
      <c r="C96" s="217">
        <v>0</v>
      </c>
      <c r="D96" s="217">
        <v>0</v>
      </c>
      <c r="E96" s="216">
        <v>0</v>
      </c>
      <c r="F96" s="216">
        <v>0</v>
      </c>
      <c r="G96" s="216">
        <v>0</v>
      </c>
      <c r="H96" s="216">
        <v>0</v>
      </c>
      <c r="I96" s="216">
        <v>0</v>
      </c>
      <c r="J96" s="216">
        <v>0</v>
      </c>
      <c r="K96" s="216" t="e">
        <f>#REF!+#REF!+#REF!+#REF!+#REF!</f>
        <v>#REF!</v>
      </c>
      <c r="L96" s="216" t="e">
        <f>#REF!+#REF!+#REF!+#REF!+#REF!</f>
        <v>#REF!</v>
      </c>
      <c r="M96" s="216" t="e">
        <f>#REF!+#REF!+#REF!+#REF!+#REF!</f>
        <v>#REF!</v>
      </c>
      <c r="N96" s="216" t="e">
        <f>#REF!+#REF!+#REF!+#REF!+#REF!</f>
        <v>#REF!</v>
      </c>
      <c r="O96" s="216">
        <v>0</v>
      </c>
      <c r="P96" s="216">
        <v>0</v>
      </c>
      <c r="Q96" s="216">
        <v>0</v>
      </c>
      <c r="R96" s="216">
        <v>0</v>
      </c>
      <c r="S96" s="199"/>
      <c r="T96" s="199"/>
    </row>
    <row r="97" spans="1:20" s="66" customFormat="1" ht="16.5" customHeight="1">
      <c r="A97" s="214">
        <v>42</v>
      </c>
      <c r="B97" s="215" t="s">
        <v>24</v>
      </c>
      <c r="C97" s="217">
        <v>0</v>
      </c>
      <c r="D97" s="217">
        <v>0</v>
      </c>
      <c r="E97" s="216">
        <v>0</v>
      </c>
      <c r="F97" s="216">
        <v>0</v>
      </c>
      <c r="G97" s="216">
        <v>0</v>
      </c>
      <c r="H97" s="216">
        <v>0</v>
      </c>
      <c r="I97" s="216">
        <v>0</v>
      </c>
      <c r="J97" s="216">
        <v>0</v>
      </c>
      <c r="K97" s="216" t="e">
        <f>K98</f>
        <v>#REF!</v>
      </c>
      <c r="L97" s="216" t="e">
        <f>L98</f>
        <v>#REF!</v>
      </c>
      <c r="M97" s="216" t="e">
        <f>M98</f>
        <v>#REF!</v>
      </c>
      <c r="N97" s="216" t="e">
        <f>N98</f>
        <v>#REF!</v>
      </c>
      <c r="O97" s="216">
        <v>0</v>
      </c>
      <c r="P97" s="216">
        <v>0</v>
      </c>
      <c r="Q97" s="216">
        <v>0</v>
      </c>
      <c r="R97" s="216">
        <v>0</v>
      </c>
      <c r="S97" s="199"/>
      <c r="T97" s="199"/>
    </row>
    <row r="98" spans="1:20" s="66" customFormat="1" ht="16.5" customHeight="1" thickBot="1">
      <c r="A98" s="214">
        <v>422</v>
      </c>
      <c r="B98" s="215" t="s">
        <v>25</v>
      </c>
      <c r="C98" s="217">
        <v>0</v>
      </c>
      <c r="D98" s="217">
        <v>0</v>
      </c>
      <c r="E98" s="216">
        <v>0</v>
      </c>
      <c r="F98" s="216">
        <v>0</v>
      </c>
      <c r="G98" s="216">
        <v>0</v>
      </c>
      <c r="H98" s="216">
        <v>0</v>
      </c>
      <c r="I98" s="216">
        <v>0</v>
      </c>
      <c r="J98" s="216">
        <v>0</v>
      </c>
      <c r="K98" s="216" t="e">
        <f>#REF!+#REF!+#REF!+#REF!</f>
        <v>#REF!</v>
      </c>
      <c r="L98" s="216" t="e">
        <f>#REF!+#REF!+#REF!+#REF!</f>
        <v>#REF!</v>
      </c>
      <c r="M98" s="216" t="e">
        <f>#REF!+#REF!+#REF!+#REF!</f>
        <v>#REF!</v>
      </c>
      <c r="N98" s="216" t="e">
        <f>#REF!+#REF!+#REF!+#REF!</f>
        <v>#REF!</v>
      </c>
      <c r="O98" s="216">
        <v>0</v>
      </c>
      <c r="P98" s="216">
        <v>0</v>
      </c>
      <c r="Q98" s="216">
        <v>0</v>
      </c>
      <c r="R98" s="216">
        <v>0</v>
      </c>
      <c r="S98" s="199"/>
      <c r="T98" s="199"/>
    </row>
    <row r="99" spans="1:20" s="61" customFormat="1" ht="16.5" customHeight="1" thickBot="1">
      <c r="A99" s="226"/>
      <c r="B99" s="227" t="s">
        <v>11</v>
      </c>
      <c r="C99" s="228">
        <f>C97+C91+C87</f>
        <v>32982</v>
      </c>
      <c r="D99" s="228">
        <f>D88+D89+D90+D91</f>
        <v>14484</v>
      </c>
      <c r="E99" s="228">
        <f aca="true" t="shared" si="2" ref="E99:Q99">E97+E91+E87</f>
        <v>0</v>
      </c>
      <c r="F99" s="228">
        <f t="shared" si="2"/>
        <v>0</v>
      </c>
      <c r="G99" s="228">
        <f t="shared" si="2"/>
        <v>0</v>
      </c>
      <c r="H99" s="228">
        <f t="shared" si="2"/>
        <v>0</v>
      </c>
      <c r="I99" s="228">
        <f t="shared" si="2"/>
        <v>0</v>
      </c>
      <c r="J99" s="228">
        <f t="shared" si="2"/>
        <v>0</v>
      </c>
      <c r="K99" s="228" t="e">
        <f t="shared" si="2"/>
        <v>#REF!</v>
      </c>
      <c r="L99" s="228" t="e">
        <f t="shared" si="2"/>
        <v>#REF!</v>
      </c>
      <c r="M99" s="228" t="e">
        <f t="shared" si="2"/>
        <v>#REF!</v>
      </c>
      <c r="N99" s="228" t="e">
        <f t="shared" si="2"/>
        <v>#REF!</v>
      </c>
      <c r="O99" s="228">
        <f t="shared" si="2"/>
        <v>18498</v>
      </c>
      <c r="P99" s="228">
        <f t="shared" si="2"/>
        <v>0</v>
      </c>
      <c r="Q99" s="228">
        <f t="shared" si="2"/>
        <v>0</v>
      </c>
      <c r="R99" s="228">
        <f>R88+R89+R90+R91</f>
        <v>0</v>
      </c>
      <c r="S99" s="28"/>
      <c r="T99" s="28"/>
    </row>
    <row r="100" spans="1:4" s="61" customFormat="1" ht="16.5" customHeight="1">
      <c r="A100" s="244"/>
      <c r="B100" s="245"/>
      <c r="C100" s="84"/>
      <c r="D100" s="246"/>
    </row>
    <row r="101" spans="1:4" ht="15.75">
      <c r="A101" s="247"/>
      <c r="B101" s="248"/>
      <c r="C101" s="249"/>
      <c r="D101" s="246"/>
    </row>
    <row r="102" spans="1:20" ht="16.5">
      <c r="A102" s="190"/>
      <c r="B102" s="250" t="s">
        <v>128</v>
      </c>
      <c r="C102" s="191">
        <f>C77+C68+C52+C37+C99</f>
        <v>4054618</v>
      </c>
      <c r="D102" s="191">
        <f aca="true" t="shared" si="3" ref="D102:J102">D37+D52+D68+D77+D99</f>
        <v>753774</v>
      </c>
      <c r="E102" s="191">
        <f t="shared" si="3"/>
        <v>1987150</v>
      </c>
      <c r="F102" s="191">
        <f t="shared" si="3"/>
        <v>223600</v>
      </c>
      <c r="G102" s="191">
        <f t="shared" si="3"/>
        <v>461000</v>
      </c>
      <c r="H102" s="191">
        <f t="shared" si="3"/>
        <v>259896</v>
      </c>
      <c r="I102" s="191">
        <f t="shared" si="3"/>
        <v>68000</v>
      </c>
      <c r="J102" s="191">
        <f t="shared" si="3"/>
        <v>201400</v>
      </c>
      <c r="K102" s="191" t="e">
        <f>K77+#REF!+#REF!+#REF!</f>
        <v>#REF!</v>
      </c>
      <c r="L102" s="191" t="e">
        <f>L77+#REF!+#REF!+#REF!</f>
        <v>#REF!</v>
      </c>
      <c r="M102" s="191" t="e">
        <f>M77+#REF!+#REF!+#REF!</f>
        <v>#REF!</v>
      </c>
      <c r="N102" s="191" t="e">
        <f>N77+#REF!+#REF!+#REF!</f>
        <v>#REF!</v>
      </c>
      <c r="O102" s="191">
        <f>O37+O52+O68+O77+O99</f>
        <v>64398</v>
      </c>
      <c r="P102" s="191">
        <f>P37+P52+P68+P77+P99</f>
        <v>10000</v>
      </c>
      <c r="Q102" s="191">
        <f>Q37+Q52+Q68+Q77+Q99</f>
        <v>10000</v>
      </c>
      <c r="R102" s="191">
        <f>R37+R52+R68+R77+R99</f>
        <v>15400</v>
      </c>
      <c r="S102" s="191"/>
      <c r="T102" s="191"/>
    </row>
    <row r="105" spans="1:20" ht="18.75">
      <c r="A105" s="48" t="s">
        <v>125</v>
      </c>
      <c r="B105" s="49"/>
      <c r="C105" s="50"/>
      <c r="D105" s="51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2" t="s">
        <v>4</v>
      </c>
      <c r="R105" s="52"/>
      <c r="S105" s="50"/>
      <c r="T105" s="50"/>
    </row>
    <row r="106" spans="1:20" ht="16.5" thickBot="1">
      <c r="A106" s="53"/>
      <c r="B106" s="165"/>
      <c r="C106" s="251" t="s">
        <v>30</v>
      </c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54"/>
      <c r="S106" s="55"/>
      <c r="T106" s="56"/>
    </row>
    <row r="107" spans="1:20" ht="48" thickBot="1">
      <c r="A107" s="166" t="s">
        <v>10</v>
      </c>
      <c r="B107" s="166" t="s">
        <v>3</v>
      </c>
      <c r="C107" s="166" t="s">
        <v>105</v>
      </c>
      <c r="D107" s="167" t="s">
        <v>29</v>
      </c>
      <c r="E107" s="166" t="s">
        <v>31</v>
      </c>
      <c r="F107" s="166" t="s">
        <v>32</v>
      </c>
      <c r="G107" s="166"/>
      <c r="H107" s="168" t="s">
        <v>33</v>
      </c>
      <c r="I107" s="168"/>
      <c r="J107" s="169"/>
      <c r="K107" s="166"/>
      <c r="L107" s="166"/>
      <c r="M107" s="166"/>
      <c r="N107" s="170"/>
      <c r="O107" s="170"/>
      <c r="P107" s="171"/>
      <c r="Q107" s="166"/>
      <c r="R107" s="172"/>
      <c r="S107" s="173"/>
      <c r="T107" s="173"/>
    </row>
    <row r="108" spans="1:20" ht="18.75">
      <c r="A108" s="174">
        <v>32</v>
      </c>
      <c r="B108" s="175" t="s">
        <v>16</v>
      </c>
      <c r="C108" s="57">
        <v>576000</v>
      </c>
      <c r="D108" s="176">
        <v>0</v>
      </c>
      <c r="E108" s="57">
        <v>68000</v>
      </c>
      <c r="F108" s="57">
        <v>95000</v>
      </c>
      <c r="G108" s="57">
        <v>0</v>
      </c>
      <c r="H108" s="57">
        <v>413000</v>
      </c>
      <c r="I108" s="57"/>
      <c r="J108" s="57">
        <v>0</v>
      </c>
      <c r="K108" s="57" t="e">
        <f>K109+K110+K111+K112</f>
        <v>#REF!</v>
      </c>
      <c r="L108" s="57" t="e">
        <f>L109+L110+L111+L112</f>
        <v>#REF!</v>
      </c>
      <c r="M108" s="57" t="e">
        <f>M109+M110+M111+M112</f>
        <v>#REF!</v>
      </c>
      <c r="N108" s="57" t="e">
        <f>N109+N110+N111+N112</f>
        <v>#REF!</v>
      </c>
      <c r="O108" s="57"/>
      <c r="P108" s="57">
        <v>0</v>
      </c>
      <c r="Q108" s="57">
        <v>0</v>
      </c>
      <c r="R108" s="57"/>
      <c r="S108" s="177">
        <v>0</v>
      </c>
      <c r="T108" s="177">
        <v>0</v>
      </c>
    </row>
    <row r="109" spans="1:20" ht="18.75">
      <c r="A109" s="174"/>
      <c r="B109" s="175"/>
      <c r="C109" s="57"/>
      <c r="D109" s="17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177"/>
      <c r="T109" s="178"/>
    </row>
    <row r="110" spans="1:20" ht="18.75">
      <c r="A110" s="179">
        <v>322</v>
      </c>
      <c r="B110" s="180" t="s">
        <v>22</v>
      </c>
      <c r="C110" s="57">
        <v>68000</v>
      </c>
      <c r="D110" s="181">
        <v>0</v>
      </c>
      <c r="E110" s="60">
        <v>68000</v>
      </c>
      <c r="F110" s="60"/>
      <c r="G110" s="60"/>
      <c r="H110" s="60"/>
      <c r="I110" s="60"/>
      <c r="J110" s="60"/>
      <c r="K110" s="60" t="e">
        <f>SUM(#REF!)</f>
        <v>#REF!</v>
      </c>
      <c r="L110" s="60" t="e">
        <f>SUM(#REF!)</f>
        <v>#REF!</v>
      </c>
      <c r="M110" s="60" t="e">
        <f>SUM(#REF!)</f>
        <v>#REF!</v>
      </c>
      <c r="N110" s="60" t="e">
        <f>SUM(#REF!)</f>
        <v>#REF!</v>
      </c>
      <c r="O110" s="60"/>
      <c r="P110" s="57"/>
      <c r="Q110" s="57"/>
      <c r="R110" s="57"/>
      <c r="S110" s="177"/>
      <c r="T110" s="177"/>
    </row>
    <row r="111" spans="1:20" ht="18.75">
      <c r="A111" s="179">
        <v>323</v>
      </c>
      <c r="B111" s="182" t="s">
        <v>19</v>
      </c>
      <c r="C111" s="57">
        <v>508000</v>
      </c>
      <c r="D111" s="181">
        <v>0</v>
      </c>
      <c r="E111" s="60">
        <v>0</v>
      </c>
      <c r="F111" s="60">
        <v>95000</v>
      </c>
      <c r="G111" s="60"/>
      <c r="H111" s="60">
        <v>413000</v>
      </c>
      <c r="I111" s="60"/>
      <c r="J111" s="60">
        <v>0</v>
      </c>
      <c r="K111" s="60" t="e">
        <f>SUM(#REF!)</f>
        <v>#REF!</v>
      </c>
      <c r="L111" s="60" t="e">
        <f>SUM(#REF!)</f>
        <v>#REF!</v>
      </c>
      <c r="M111" s="60" t="e">
        <f>SUM(#REF!)</f>
        <v>#REF!</v>
      </c>
      <c r="N111" s="60" t="e">
        <f>SUM(#REF!)</f>
        <v>#REF!</v>
      </c>
      <c r="O111" s="60"/>
      <c r="P111" s="60">
        <v>0</v>
      </c>
      <c r="Q111" s="60">
        <v>0</v>
      </c>
      <c r="R111" s="60"/>
      <c r="S111" s="177"/>
      <c r="T111" s="177"/>
    </row>
    <row r="112" spans="1:20" ht="18.75">
      <c r="A112" s="179">
        <v>42</v>
      </c>
      <c r="B112" s="182" t="s">
        <v>126</v>
      </c>
      <c r="C112" s="57"/>
      <c r="D112" s="17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177"/>
      <c r="T112" s="178"/>
    </row>
    <row r="113" spans="1:20" ht="18.75">
      <c r="A113" s="179"/>
      <c r="B113" s="183" t="s">
        <v>127</v>
      </c>
      <c r="C113" s="57">
        <v>35000</v>
      </c>
      <c r="D113" s="177">
        <v>0</v>
      </c>
      <c r="E113" s="184">
        <v>0</v>
      </c>
      <c r="F113" s="184">
        <v>0</v>
      </c>
      <c r="G113" s="184">
        <v>0</v>
      </c>
      <c r="H113" s="184">
        <v>35000</v>
      </c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77"/>
      <c r="T113" s="178"/>
    </row>
    <row r="114" spans="1:20" ht="18.75">
      <c r="A114" s="179">
        <v>422</v>
      </c>
      <c r="B114" s="183" t="s">
        <v>25</v>
      </c>
      <c r="C114" s="57">
        <v>35000</v>
      </c>
      <c r="D114" s="181">
        <v>0</v>
      </c>
      <c r="E114" s="185">
        <v>0</v>
      </c>
      <c r="F114" s="185">
        <v>0</v>
      </c>
      <c r="G114" s="185">
        <v>0</v>
      </c>
      <c r="H114" s="184">
        <v>35000</v>
      </c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77"/>
      <c r="T114" s="178"/>
    </row>
    <row r="115" spans="1:20" ht="18.75">
      <c r="A115" s="179">
        <v>45</v>
      </c>
      <c r="B115" s="180" t="s">
        <v>27</v>
      </c>
      <c r="C115" s="57">
        <v>550000</v>
      </c>
      <c r="D115" s="177">
        <v>0</v>
      </c>
      <c r="E115" s="57"/>
      <c r="F115" s="57"/>
      <c r="G115" s="57"/>
      <c r="H115" s="57">
        <v>550000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177">
        <v>0</v>
      </c>
      <c r="T115" s="178">
        <v>0</v>
      </c>
    </row>
    <row r="116" spans="1:20" ht="19.5" thickBot="1">
      <c r="A116" s="179">
        <v>454</v>
      </c>
      <c r="B116" s="180" t="s">
        <v>28</v>
      </c>
      <c r="C116" s="57">
        <v>550000</v>
      </c>
      <c r="D116" s="177">
        <v>0</v>
      </c>
      <c r="E116" s="57">
        <v>0</v>
      </c>
      <c r="F116" s="57">
        <v>0</v>
      </c>
      <c r="G116" s="57">
        <v>0</v>
      </c>
      <c r="H116" s="57">
        <v>550000</v>
      </c>
      <c r="I116" s="57"/>
      <c r="J116" s="57">
        <v>0</v>
      </c>
      <c r="K116" s="57" t="e">
        <f>SUM(#REF!)</f>
        <v>#REF!</v>
      </c>
      <c r="L116" s="57" t="e">
        <f>SUM(#REF!)</f>
        <v>#REF!</v>
      </c>
      <c r="M116" s="57" t="e">
        <f>SUM(#REF!)</f>
        <v>#REF!</v>
      </c>
      <c r="N116" s="57" t="e">
        <f>SUM(#REF!)</f>
        <v>#REF!</v>
      </c>
      <c r="O116" s="57">
        <v>0</v>
      </c>
      <c r="P116" s="57">
        <v>0</v>
      </c>
      <c r="Q116" s="57">
        <v>0</v>
      </c>
      <c r="R116" s="57">
        <v>0</v>
      </c>
      <c r="S116" s="177">
        <v>0</v>
      </c>
      <c r="T116" s="178">
        <v>0</v>
      </c>
    </row>
    <row r="117" spans="1:20" ht="19.5" thickBot="1">
      <c r="A117" s="186"/>
      <c r="B117" s="187" t="s">
        <v>36</v>
      </c>
      <c r="C117" s="188">
        <f>C115+C108+C113</f>
        <v>1161000</v>
      </c>
      <c r="D117" s="188">
        <f>D115+D108+D113</f>
        <v>0</v>
      </c>
      <c r="E117" s="188">
        <f>E115+E108</f>
        <v>68000</v>
      </c>
      <c r="F117" s="188">
        <f>F115+F108</f>
        <v>95000</v>
      </c>
      <c r="G117" s="188">
        <f>G115+G108</f>
        <v>0</v>
      </c>
      <c r="H117" s="188">
        <f>H108+H113+H115</f>
        <v>998000</v>
      </c>
      <c r="I117" s="188"/>
      <c r="J117" s="188">
        <f>J115+J108</f>
        <v>0</v>
      </c>
      <c r="K117" s="188" t="e">
        <f>K115+K108</f>
        <v>#REF!</v>
      </c>
      <c r="L117" s="188" t="e">
        <f>L115+L108</f>
        <v>#REF!</v>
      </c>
      <c r="M117" s="188" t="e">
        <f>M115+M108</f>
        <v>#REF!</v>
      </c>
      <c r="N117" s="188" t="e">
        <f>N115+N108</f>
        <v>#REF!</v>
      </c>
      <c r="O117" s="188"/>
      <c r="P117" s="188">
        <f>P115+P108</f>
        <v>0</v>
      </c>
      <c r="Q117" s="188">
        <f>Q115+Q108</f>
        <v>0</v>
      </c>
      <c r="R117" s="188"/>
      <c r="S117" s="188">
        <f>S115+S108+S113</f>
        <v>0</v>
      </c>
      <c r="T117" s="189">
        <f>T115+T108+T113</f>
        <v>0</v>
      </c>
    </row>
    <row r="120" spans="1:20" ht="16.5">
      <c r="A120" s="190"/>
      <c r="B120" s="192" t="s">
        <v>129</v>
      </c>
      <c r="C120" s="191">
        <f aca="true" t="shared" si="4" ref="C120:J120">C117</f>
        <v>1161000</v>
      </c>
      <c r="D120" s="191">
        <f t="shared" si="4"/>
        <v>0</v>
      </c>
      <c r="E120" s="191">
        <f t="shared" si="4"/>
        <v>68000</v>
      </c>
      <c r="F120" s="191">
        <f t="shared" si="4"/>
        <v>95000</v>
      </c>
      <c r="G120" s="191">
        <f t="shared" si="4"/>
        <v>0</v>
      </c>
      <c r="H120" s="191">
        <f t="shared" si="4"/>
        <v>998000</v>
      </c>
      <c r="I120" s="191">
        <f t="shared" si="4"/>
        <v>0</v>
      </c>
      <c r="J120" s="191">
        <f t="shared" si="4"/>
        <v>0</v>
      </c>
      <c r="K120" s="191" t="e">
        <f>K96+#REF!+#REF!+#REF!</f>
        <v>#REF!</v>
      </c>
      <c r="L120" s="191" t="e">
        <f>L96+#REF!+#REF!+#REF!</f>
        <v>#REF!</v>
      </c>
      <c r="M120" s="191" t="e">
        <f>M96+#REF!+#REF!+#REF!</f>
        <v>#REF!</v>
      </c>
      <c r="N120" s="191" t="e">
        <f>N96+#REF!+#REF!+#REF!</f>
        <v>#REF!</v>
      </c>
      <c r="O120" s="191">
        <f aca="true" t="shared" si="5" ref="O120:T120">O117</f>
        <v>0</v>
      </c>
      <c r="P120" s="191">
        <f t="shared" si="5"/>
        <v>0</v>
      </c>
      <c r="Q120" s="191">
        <f t="shared" si="5"/>
        <v>0</v>
      </c>
      <c r="R120" s="191">
        <f t="shared" si="5"/>
        <v>0</v>
      </c>
      <c r="S120" s="191">
        <f t="shared" si="5"/>
        <v>0</v>
      </c>
      <c r="T120" s="191">
        <f t="shared" si="5"/>
        <v>0</v>
      </c>
    </row>
    <row r="124" spans="1:18" ht="18.75">
      <c r="A124" s="64" t="s">
        <v>130</v>
      </c>
      <c r="B124" s="65"/>
      <c r="C124" s="57"/>
      <c r="D124" s="6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20" ht="78.75">
      <c r="A125" s="193" t="s">
        <v>2</v>
      </c>
      <c r="B125" s="194" t="s">
        <v>3</v>
      </c>
      <c r="C125" s="194" t="s">
        <v>105</v>
      </c>
      <c r="D125" s="172" t="s">
        <v>138</v>
      </c>
      <c r="E125" s="172" t="s">
        <v>34</v>
      </c>
      <c r="F125" s="172" t="s">
        <v>53</v>
      </c>
      <c r="G125" s="195" t="s">
        <v>54</v>
      </c>
      <c r="H125" s="195" t="s">
        <v>40</v>
      </c>
      <c r="I125" s="195"/>
      <c r="J125" s="195" t="s">
        <v>39</v>
      </c>
      <c r="K125" s="194" t="s">
        <v>0</v>
      </c>
      <c r="L125" s="194" t="s">
        <v>12</v>
      </c>
      <c r="M125" s="194" t="s">
        <v>9</v>
      </c>
      <c r="N125" s="194" t="s">
        <v>8</v>
      </c>
      <c r="O125" s="194"/>
      <c r="P125" s="172"/>
      <c r="Q125" s="194"/>
      <c r="R125" s="172"/>
      <c r="S125" s="196"/>
      <c r="T125" s="197"/>
    </row>
    <row r="126" spans="1:20" ht="18.75">
      <c r="A126" s="179">
        <v>31</v>
      </c>
      <c r="B126" s="183" t="s">
        <v>21</v>
      </c>
      <c r="C126" s="52">
        <f>C127+C128+C129</f>
        <v>5956000</v>
      </c>
      <c r="D126" s="52">
        <f>D127+D128+D129</f>
        <v>5956000</v>
      </c>
      <c r="E126" s="52"/>
      <c r="F126" s="52"/>
      <c r="G126" s="52"/>
      <c r="H126" s="52"/>
      <c r="I126" s="52"/>
      <c r="J126" s="52"/>
      <c r="K126" s="52" t="e">
        <f>SUM(K127+K128+K129)</f>
        <v>#REF!</v>
      </c>
      <c r="L126" s="52" t="e">
        <f>SUM(L127+L128+L129)</f>
        <v>#REF!</v>
      </c>
      <c r="M126" s="52" t="e">
        <f>SUM(M127+M128+M129)</f>
        <v>#REF!</v>
      </c>
      <c r="N126" s="52" t="e">
        <f>SUM(N127+N128+N129)</f>
        <v>#REF!</v>
      </c>
      <c r="O126" s="52"/>
      <c r="P126" s="184"/>
      <c r="Q126" s="184"/>
      <c r="R126" s="184"/>
      <c r="S126" s="198">
        <v>0</v>
      </c>
      <c r="T126" s="198">
        <v>0</v>
      </c>
    </row>
    <row r="127" spans="1:20" ht="18.75">
      <c r="A127" s="179">
        <v>311</v>
      </c>
      <c r="B127" s="183" t="s">
        <v>14</v>
      </c>
      <c r="C127" s="52">
        <v>4901000</v>
      </c>
      <c r="D127" s="52">
        <v>4901000</v>
      </c>
      <c r="E127" s="52"/>
      <c r="F127" s="52"/>
      <c r="G127" s="52"/>
      <c r="H127" s="52"/>
      <c r="I127" s="52"/>
      <c r="J127" s="52"/>
      <c r="K127" s="52" t="e">
        <f>SUM(#REF!)</f>
        <v>#REF!</v>
      </c>
      <c r="L127" s="52" t="e">
        <f>SUM(#REF!)</f>
        <v>#REF!</v>
      </c>
      <c r="M127" s="52" t="e">
        <f>SUM(#REF!)</f>
        <v>#REF!</v>
      </c>
      <c r="N127" s="52" t="e">
        <f>SUM(#REF!)</f>
        <v>#REF!</v>
      </c>
      <c r="O127" s="52"/>
      <c r="P127" s="52"/>
      <c r="Q127" s="52"/>
      <c r="R127" s="52"/>
      <c r="S127" s="199"/>
      <c r="T127" s="27"/>
    </row>
    <row r="128" spans="1:20" ht="18.75">
      <c r="A128" s="179">
        <v>312</v>
      </c>
      <c r="B128" s="183" t="s">
        <v>6</v>
      </c>
      <c r="C128" s="52">
        <v>200000</v>
      </c>
      <c r="D128" s="200">
        <v>200000</v>
      </c>
      <c r="E128" s="200"/>
      <c r="F128" s="200"/>
      <c r="G128" s="200"/>
      <c r="H128" s="200"/>
      <c r="I128" s="200"/>
      <c r="J128" s="200"/>
      <c r="K128" s="200" t="e">
        <f>SUM(#REF!)</f>
        <v>#REF!</v>
      </c>
      <c r="L128" s="200" t="e">
        <f>SUM(#REF!)</f>
        <v>#REF!</v>
      </c>
      <c r="M128" s="200" t="e">
        <f>SUM(#REF!)</f>
        <v>#REF!</v>
      </c>
      <c r="N128" s="200" t="e">
        <f>SUM(#REF!)</f>
        <v>#REF!</v>
      </c>
      <c r="O128" s="200"/>
      <c r="P128" s="201"/>
      <c r="Q128" s="201"/>
      <c r="R128" s="201"/>
      <c r="S128" s="199"/>
      <c r="T128" s="27"/>
    </row>
    <row r="129" spans="1:20" ht="18.75">
      <c r="A129" s="179">
        <v>313</v>
      </c>
      <c r="B129" s="183" t="s">
        <v>15</v>
      </c>
      <c r="C129" s="52">
        <v>855000</v>
      </c>
      <c r="D129" s="200">
        <v>855000</v>
      </c>
      <c r="E129" s="200"/>
      <c r="F129" s="200"/>
      <c r="G129" s="200"/>
      <c r="H129" s="200"/>
      <c r="I129" s="200"/>
      <c r="J129" s="200"/>
      <c r="K129" s="200" t="e">
        <f>SUM(#REF!)</f>
        <v>#REF!</v>
      </c>
      <c r="L129" s="200" t="e">
        <f>SUM(#REF!)</f>
        <v>#REF!</v>
      </c>
      <c r="M129" s="200" t="e">
        <f>SUM(#REF!)</f>
        <v>#REF!</v>
      </c>
      <c r="N129" s="200" t="e">
        <f>SUM(#REF!)</f>
        <v>#REF!</v>
      </c>
      <c r="O129" s="200"/>
      <c r="P129" s="201"/>
      <c r="Q129" s="201"/>
      <c r="R129" s="201"/>
      <c r="S129" s="199"/>
      <c r="T129" s="27"/>
    </row>
    <row r="130" spans="1:20" ht="18.75">
      <c r="A130" s="174">
        <v>32</v>
      </c>
      <c r="B130" s="175" t="s">
        <v>16</v>
      </c>
      <c r="C130" s="52">
        <f>C131+C132+C133</f>
        <v>195000</v>
      </c>
      <c r="D130" s="52">
        <f>D131+D132+D133</f>
        <v>195000</v>
      </c>
      <c r="E130" s="52"/>
      <c r="F130" s="52"/>
      <c r="G130" s="52"/>
      <c r="H130" s="52"/>
      <c r="I130" s="52"/>
      <c r="J130" s="52"/>
      <c r="K130" s="52" t="e">
        <f>K131+#REF!+K132</f>
        <v>#REF!</v>
      </c>
      <c r="L130" s="52" t="e">
        <f>L131+#REF!+L132</f>
        <v>#REF!</v>
      </c>
      <c r="M130" s="52" t="e">
        <f>M131+#REF!+M132</f>
        <v>#REF!</v>
      </c>
      <c r="N130" s="52" t="e">
        <f>N131+#REF!+N132</f>
        <v>#REF!</v>
      </c>
      <c r="O130" s="52"/>
      <c r="P130" s="52"/>
      <c r="Q130" s="52"/>
      <c r="R130" s="52"/>
      <c r="S130" s="199">
        <v>0</v>
      </c>
      <c r="T130" s="199">
        <v>0</v>
      </c>
    </row>
    <row r="131" spans="1:20" ht="18.75">
      <c r="A131" s="174">
        <v>321</v>
      </c>
      <c r="B131" s="175" t="s">
        <v>17</v>
      </c>
      <c r="C131" s="52">
        <v>150000</v>
      </c>
      <c r="D131" s="52">
        <v>150000</v>
      </c>
      <c r="E131" s="52"/>
      <c r="F131" s="52"/>
      <c r="G131" s="52"/>
      <c r="H131" s="52"/>
      <c r="I131" s="52"/>
      <c r="J131" s="52"/>
      <c r="K131" s="52" t="e">
        <f>#REF!</f>
        <v>#REF!</v>
      </c>
      <c r="L131" s="52" t="e">
        <f>#REF!</f>
        <v>#REF!</v>
      </c>
      <c r="M131" s="52" t="e">
        <f>#REF!</f>
        <v>#REF!</v>
      </c>
      <c r="N131" s="52" t="e">
        <f>#REF!</f>
        <v>#REF!</v>
      </c>
      <c r="O131" s="52"/>
      <c r="P131" s="52"/>
      <c r="Q131" s="52"/>
      <c r="R131" s="52"/>
      <c r="S131" s="199"/>
      <c r="T131" s="27"/>
    </row>
    <row r="132" spans="1:20" ht="18.75">
      <c r="A132" s="179">
        <v>323</v>
      </c>
      <c r="B132" s="183" t="s">
        <v>19</v>
      </c>
      <c r="C132" s="200">
        <v>20000</v>
      </c>
      <c r="D132" s="200">
        <v>20000</v>
      </c>
      <c r="E132" s="200"/>
      <c r="F132" s="200"/>
      <c r="G132" s="200"/>
      <c r="H132" s="200"/>
      <c r="I132" s="200"/>
      <c r="J132" s="200"/>
      <c r="K132" s="200" t="e">
        <f>SUM(#REF!)</f>
        <v>#REF!</v>
      </c>
      <c r="L132" s="200" t="e">
        <f>SUM(#REF!)</f>
        <v>#REF!</v>
      </c>
      <c r="M132" s="200" t="e">
        <f>SUM(#REF!)</f>
        <v>#REF!</v>
      </c>
      <c r="N132" s="200" t="e">
        <f>SUM(#REF!)</f>
        <v>#REF!</v>
      </c>
      <c r="O132" s="200"/>
      <c r="P132" s="200"/>
      <c r="Q132" s="200"/>
      <c r="R132" s="200"/>
      <c r="S132" s="199"/>
      <c r="T132" s="27"/>
    </row>
    <row r="133" spans="1:20" ht="19.5" thickBot="1">
      <c r="A133" s="179">
        <v>329</v>
      </c>
      <c r="B133" s="180" t="s">
        <v>131</v>
      </c>
      <c r="C133" s="52">
        <v>25000</v>
      </c>
      <c r="D133" s="52">
        <v>25000</v>
      </c>
      <c r="E133" s="52"/>
      <c r="F133" s="52"/>
      <c r="G133" s="52"/>
      <c r="H133" s="52"/>
      <c r="I133" s="52"/>
      <c r="J133" s="52"/>
      <c r="K133" s="52" t="e">
        <f>SUM(#REF!)</f>
        <v>#REF!</v>
      </c>
      <c r="L133" s="52" t="e">
        <f>SUM(#REF!)</f>
        <v>#REF!</v>
      </c>
      <c r="M133" s="52" t="e">
        <f>SUM(#REF!)</f>
        <v>#REF!</v>
      </c>
      <c r="N133" s="52" t="e">
        <f>SUM(#REF!)</f>
        <v>#REF!</v>
      </c>
      <c r="O133" s="52"/>
      <c r="P133" s="184"/>
      <c r="Q133" s="184"/>
      <c r="R133" s="184"/>
      <c r="S133" s="199"/>
      <c r="T133" s="27"/>
    </row>
    <row r="134" spans="1:20" ht="19.5" thickBot="1">
      <c r="A134" s="252" t="s">
        <v>136</v>
      </c>
      <c r="B134" s="253"/>
      <c r="C134" s="202">
        <f>C126+C130</f>
        <v>6151000</v>
      </c>
      <c r="D134" s="202">
        <f>D126+D130</f>
        <v>6151000</v>
      </c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6"/>
    </row>
    <row r="135" spans="1:20" ht="15.75">
      <c r="A135" s="62"/>
      <c r="B135" s="72"/>
      <c r="C135" s="47"/>
      <c r="D135" s="73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ht="15.75">
      <c r="A136" s="62"/>
      <c r="B136" s="72"/>
      <c r="C136" s="47"/>
      <c r="D136" s="73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ht="16.5" thickBot="1">
      <c r="A137" s="62"/>
      <c r="B137" s="72"/>
      <c r="C137" s="47"/>
      <c r="D137" s="73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ht="19.5" thickBot="1">
      <c r="A138" s="203" t="s">
        <v>137</v>
      </c>
      <c r="B138" s="204"/>
      <c r="C138" s="26">
        <f>C37+C52+C68+C77+C99+C117+C134</f>
        <v>11366618</v>
      </c>
      <c r="D138" s="73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ht="15.75">
      <c r="A139" s="62"/>
      <c r="B139" s="72"/>
      <c r="C139" s="47"/>
      <c r="D139" s="73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ht="15.75">
      <c r="A140" s="62"/>
      <c r="B140" s="72"/>
      <c r="C140" s="47"/>
      <c r="D140" s="73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ht="15.75">
      <c r="A141" s="62"/>
      <c r="B141" s="72"/>
      <c r="C141" s="47"/>
      <c r="D141" s="73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ht="15.75">
      <c r="A142" s="62"/>
      <c r="B142" s="72" t="s">
        <v>132</v>
      </c>
      <c r="C142" s="47"/>
      <c r="D142" s="73"/>
      <c r="E142" s="47"/>
      <c r="F142" s="47"/>
      <c r="G142" s="47"/>
      <c r="H142" s="47" t="s">
        <v>133</v>
      </c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ht="15.75">
      <c r="A143" s="62"/>
      <c r="B143" s="72" t="s">
        <v>134</v>
      </c>
      <c r="C143" s="47"/>
      <c r="D143" s="73"/>
      <c r="E143" s="47"/>
      <c r="F143" s="47"/>
      <c r="G143" s="47"/>
      <c r="H143" s="47" t="s">
        <v>135</v>
      </c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</sheetData>
  <sheetProtection/>
  <mergeCells count="10">
    <mergeCell ref="C106:Q106"/>
    <mergeCell ref="A134:B134"/>
    <mergeCell ref="A1:Q1"/>
    <mergeCell ref="C26:Q26"/>
    <mergeCell ref="A52:B52"/>
    <mergeCell ref="A10:B10"/>
    <mergeCell ref="A11:B11"/>
    <mergeCell ref="A13:B13"/>
    <mergeCell ref="A14:B14"/>
    <mergeCell ref="A12:B12"/>
  </mergeCells>
  <printOptions gridLines="1"/>
  <pageMargins left="0" right="0" top="0.1968503937007874" bottom="0" header="0" footer="0"/>
  <pageSetup horizontalDpi="600" verticalDpi="600" orientation="landscape" paperSize="9" scale="55" r:id="rId1"/>
  <headerFooter alignWithMargins="0">
    <oddFooter>&amp;R&amp;P</oddFooter>
  </headerFooter>
  <rowBreaks count="4" manualBreakCount="4">
    <brk id="23" max="19" man="1"/>
    <brk id="52" max="19" man="1"/>
    <brk id="69" max="19" man="1"/>
    <brk id="10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60" zoomScaleNormal="75" zoomScalePageLayoutView="0" workbookViewId="0" topLeftCell="A1">
      <selection activeCell="G18" sqref="G18"/>
    </sheetView>
  </sheetViews>
  <sheetFormatPr defaultColWidth="11.421875" defaultRowHeight="12.75"/>
  <cols>
    <col min="1" max="1" width="27.00390625" style="133" customWidth="1"/>
    <col min="2" max="2" width="14.7109375" style="133" customWidth="1"/>
    <col min="3" max="3" width="15.00390625" style="133" customWidth="1"/>
    <col min="4" max="4" width="17.57421875" style="162" customWidth="1"/>
    <col min="5" max="5" width="14.7109375" style="129" customWidth="1"/>
    <col min="6" max="6" width="13.421875" style="129" customWidth="1"/>
    <col min="7" max="9" width="17.57421875" style="129" customWidth="1"/>
    <col min="10" max="10" width="7.8515625" style="129" customWidth="1"/>
    <col min="11" max="11" width="14.28125" style="129" customWidth="1"/>
    <col min="12" max="12" width="7.8515625" style="129" customWidth="1"/>
    <col min="13" max="16384" width="11.421875" style="129" customWidth="1"/>
  </cols>
  <sheetData>
    <row r="1" spans="1:9" ht="24" customHeight="1">
      <c r="A1" s="260" t="s">
        <v>121</v>
      </c>
      <c r="B1" s="260"/>
      <c r="C1" s="260"/>
      <c r="D1" s="260"/>
      <c r="E1" s="260"/>
      <c r="F1" s="260"/>
      <c r="G1" s="260"/>
      <c r="H1" s="260"/>
      <c r="I1" s="260"/>
    </row>
    <row r="2" spans="1:9" s="102" customFormat="1" ht="13.5" thickBot="1">
      <c r="A2" s="101"/>
      <c r="I2" s="103" t="s">
        <v>4</v>
      </c>
    </row>
    <row r="3" spans="1:9" s="102" customFormat="1" ht="30.75" customHeight="1" thickBot="1">
      <c r="A3" s="104" t="s">
        <v>74</v>
      </c>
      <c r="B3" s="261">
        <v>2017</v>
      </c>
      <c r="C3" s="262"/>
      <c r="D3" s="262"/>
      <c r="E3" s="262"/>
      <c r="F3" s="262"/>
      <c r="G3" s="262"/>
      <c r="H3" s="262"/>
      <c r="I3" s="263"/>
    </row>
    <row r="4" spans="1:9" s="102" customFormat="1" ht="77.25" thickBot="1">
      <c r="A4" s="105" t="s">
        <v>75</v>
      </c>
      <c r="B4" s="106" t="s">
        <v>65</v>
      </c>
      <c r="C4" s="107" t="s">
        <v>41</v>
      </c>
      <c r="D4" s="107" t="s">
        <v>66</v>
      </c>
      <c r="E4" s="107" t="s">
        <v>12</v>
      </c>
      <c r="F4" s="107" t="s">
        <v>67</v>
      </c>
      <c r="G4" s="107" t="s">
        <v>8</v>
      </c>
      <c r="H4" s="108" t="s">
        <v>68</v>
      </c>
      <c r="I4" s="109" t="s">
        <v>76</v>
      </c>
    </row>
    <row r="5" spans="1:9" s="102" customFormat="1" ht="43.5" customHeight="1">
      <c r="A5" s="110" t="s">
        <v>77</v>
      </c>
      <c r="B5" s="113"/>
      <c r="C5" s="114"/>
      <c r="D5" s="115"/>
      <c r="E5" s="116">
        <v>201400</v>
      </c>
      <c r="F5" s="116"/>
      <c r="G5" s="117"/>
      <c r="H5" s="117"/>
      <c r="I5" s="118"/>
    </row>
    <row r="6" spans="1:9" s="102" customFormat="1" ht="39" customHeight="1">
      <c r="A6" s="111" t="s">
        <v>107</v>
      </c>
      <c r="B6" s="119"/>
      <c r="C6" s="120"/>
      <c r="D6" s="121"/>
      <c r="E6" s="122">
        <v>64398</v>
      </c>
      <c r="F6" s="122"/>
      <c r="G6" s="123"/>
      <c r="H6" s="123"/>
      <c r="I6" s="124"/>
    </row>
    <row r="7" spans="1:9" s="102" customFormat="1" ht="58.5" customHeight="1">
      <c r="A7" s="111" t="s">
        <v>103</v>
      </c>
      <c r="B7" s="119"/>
      <c r="C7" s="120"/>
      <c r="D7" s="121"/>
      <c r="E7" s="122">
        <v>636840</v>
      </c>
      <c r="F7" s="122"/>
      <c r="G7" s="123"/>
      <c r="H7" s="123"/>
      <c r="I7" s="124"/>
    </row>
    <row r="8" spans="1:9" s="102" customFormat="1" ht="54" customHeight="1">
      <c r="A8" s="111" t="s">
        <v>109</v>
      </c>
      <c r="B8" s="119"/>
      <c r="C8" s="120"/>
      <c r="D8" s="121"/>
      <c r="E8" s="122"/>
      <c r="F8" s="122">
        <v>4896</v>
      </c>
      <c r="G8" s="123"/>
      <c r="H8" s="123"/>
      <c r="I8" s="124"/>
    </row>
    <row r="9" spans="1:9" s="102" customFormat="1" ht="42" customHeight="1">
      <c r="A9" s="111" t="s">
        <v>78</v>
      </c>
      <c r="B9" s="119"/>
      <c r="C9" s="120"/>
      <c r="D9" s="121">
        <v>1747350</v>
      </c>
      <c r="E9" s="122"/>
      <c r="F9" s="122"/>
      <c r="G9" s="123"/>
      <c r="H9" s="123">
        <v>10000</v>
      </c>
      <c r="I9" s="124"/>
    </row>
    <row r="10" spans="1:9" s="102" customFormat="1" ht="43.5" customHeight="1">
      <c r="A10" s="111" t="s">
        <v>79</v>
      </c>
      <c r="B10" s="119"/>
      <c r="C10" s="120"/>
      <c r="D10" s="121"/>
      <c r="E10" s="122"/>
      <c r="F10" s="122"/>
      <c r="G10" s="123">
        <v>10000</v>
      </c>
      <c r="H10" s="123"/>
      <c r="I10" s="124"/>
    </row>
    <row r="11" spans="1:9" s="102" customFormat="1" ht="56.25" customHeight="1">
      <c r="A11" s="111" t="s">
        <v>108</v>
      </c>
      <c r="B11" s="119">
        <v>45000</v>
      </c>
      <c r="C11" s="120"/>
      <c r="D11" s="121"/>
      <c r="E11" s="122"/>
      <c r="F11" s="122"/>
      <c r="G11" s="123"/>
      <c r="H11" s="123"/>
      <c r="I11" s="124"/>
    </row>
    <row r="12" spans="1:9" s="102" customFormat="1" ht="45" customHeight="1">
      <c r="A12" s="111" t="s">
        <v>80</v>
      </c>
      <c r="B12" s="119"/>
      <c r="C12" s="120"/>
      <c r="D12" s="121">
        <v>58000</v>
      </c>
      <c r="E12" s="122"/>
      <c r="F12" s="122"/>
      <c r="G12" s="123"/>
      <c r="H12" s="123"/>
      <c r="I12" s="124"/>
    </row>
    <row r="13" spans="1:9" s="102" customFormat="1" ht="34.5" customHeight="1">
      <c r="A13" s="111" t="s">
        <v>81</v>
      </c>
      <c r="B13" s="119"/>
      <c r="C13" s="119">
        <v>10000</v>
      </c>
      <c r="D13" s="121"/>
      <c r="E13" s="122"/>
      <c r="F13" s="122"/>
      <c r="G13" s="123"/>
      <c r="H13" s="123"/>
      <c r="I13" s="124"/>
    </row>
    <row r="14" spans="1:9" s="102" customFormat="1" ht="54" customHeight="1">
      <c r="A14" s="111" t="s">
        <v>82</v>
      </c>
      <c r="B14" s="120"/>
      <c r="C14" s="125"/>
      <c r="D14" s="125"/>
      <c r="E14" s="125"/>
      <c r="F14" s="125">
        <v>255000</v>
      </c>
      <c r="G14" s="126"/>
      <c r="H14" s="126"/>
      <c r="I14" s="127"/>
    </row>
    <row r="15" spans="1:9" s="102" customFormat="1" ht="42" customHeight="1">
      <c r="A15" s="111" t="s">
        <v>83</v>
      </c>
      <c r="B15" s="120">
        <v>409734</v>
      </c>
      <c r="C15" s="125"/>
      <c r="D15" s="125"/>
      <c r="E15" s="125"/>
      <c r="F15" s="125"/>
      <c r="G15" s="126"/>
      <c r="H15" s="126"/>
      <c r="I15" s="127"/>
    </row>
    <row r="16" spans="1:9" s="102" customFormat="1" ht="43.5" customHeight="1">
      <c r="A16" s="111" t="s">
        <v>101</v>
      </c>
      <c r="B16" s="120"/>
      <c r="C16" s="125"/>
      <c r="D16" s="125"/>
      <c r="E16" s="125">
        <v>138600</v>
      </c>
      <c r="F16" s="125"/>
      <c r="G16" s="126"/>
      <c r="H16" s="126"/>
      <c r="I16" s="127"/>
    </row>
    <row r="17" spans="1:9" s="102" customFormat="1" ht="43.5" customHeight="1">
      <c r="A17" s="111" t="s">
        <v>122</v>
      </c>
      <c r="B17" s="120"/>
      <c r="C17" s="125"/>
      <c r="D17" s="125"/>
      <c r="E17" s="125">
        <v>15400</v>
      </c>
      <c r="F17" s="125"/>
      <c r="G17" s="126"/>
      <c r="H17" s="126"/>
      <c r="I17" s="127"/>
    </row>
    <row r="18" spans="1:9" s="102" customFormat="1" ht="36.75" customHeight="1" thickBot="1">
      <c r="A18" s="111" t="s">
        <v>102</v>
      </c>
      <c r="B18" s="120"/>
      <c r="C18" s="125"/>
      <c r="D18" s="125"/>
      <c r="E18" s="125">
        <v>448000</v>
      </c>
      <c r="F18" s="125"/>
      <c r="G18" s="126"/>
      <c r="H18" s="126"/>
      <c r="I18" s="127"/>
    </row>
    <row r="19" spans="1:9" s="102" customFormat="1" ht="30" customHeight="1" thickBot="1">
      <c r="A19" s="112" t="s">
        <v>69</v>
      </c>
      <c r="B19" s="128">
        <f aca="true" t="shared" si="0" ref="B19:I19">SUM(B5:B18)</f>
        <v>454734</v>
      </c>
      <c r="C19" s="128">
        <f t="shared" si="0"/>
        <v>10000</v>
      </c>
      <c r="D19" s="128">
        <f t="shared" si="0"/>
        <v>1805350</v>
      </c>
      <c r="E19" s="128">
        <f t="shared" si="0"/>
        <v>1504638</v>
      </c>
      <c r="F19" s="128">
        <f t="shared" si="0"/>
        <v>259896</v>
      </c>
      <c r="G19" s="128">
        <f t="shared" si="0"/>
        <v>10000</v>
      </c>
      <c r="H19" s="128">
        <f t="shared" si="0"/>
        <v>10000</v>
      </c>
      <c r="I19" s="128">
        <f t="shared" si="0"/>
        <v>0</v>
      </c>
    </row>
    <row r="20" spans="1:9" s="102" customFormat="1" ht="28.5" customHeight="1" thickBot="1">
      <c r="A20" s="112" t="s">
        <v>123</v>
      </c>
      <c r="B20" s="264">
        <f>B19+C19+D19+E19+F19+G19+H19+I19</f>
        <v>4054618</v>
      </c>
      <c r="C20" s="265"/>
      <c r="D20" s="265"/>
      <c r="E20" s="265"/>
      <c r="F20" s="265"/>
      <c r="G20" s="265"/>
      <c r="H20" s="265"/>
      <c r="I20" s="266"/>
    </row>
    <row r="21" spans="1:9" ht="32.25" customHeight="1">
      <c r="A21" s="130"/>
      <c r="B21" s="130"/>
      <c r="C21" s="130"/>
      <c r="D21" s="131"/>
      <c r="E21" s="132"/>
      <c r="I21" s="103"/>
    </row>
    <row r="22" spans="1:5" ht="19.5" customHeight="1">
      <c r="A22" s="156"/>
      <c r="B22" s="130"/>
      <c r="C22" s="130"/>
      <c r="D22" s="130"/>
      <c r="E22" s="145"/>
    </row>
    <row r="23" spans="1:5" ht="15" customHeight="1">
      <c r="A23" s="136"/>
      <c r="D23" s="147"/>
      <c r="E23" s="145"/>
    </row>
    <row r="24" spans="1:5" ht="12.75">
      <c r="A24" s="136"/>
      <c r="B24" s="136"/>
      <c r="D24" s="147"/>
      <c r="E24" s="137"/>
    </row>
    <row r="25" spans="3:5" ht="12.75">
      <c r="C25" s="136"/>
      <c r="D25" s="134"/>
      <c r="E25" s="145"/>
    </row>
    <row r="26" spans="4:5" ht="12.75">
      <c r="D26" s="138"/>
      <c r="E26" s="139"/>
    </row>
    <row r="27" spans="2:5" ht="12.75">
      <c r="B27" s="136"/>
      <c r="D27" s="134"/>
      <c r="E27" s="137"/>
    </row>
    <row r="28" spans="3:5" ht="12.75">
      <c r="C28" s="136"/>
      <c r="D28" s="134"/>
      <c r="E28" s="137"/>
    </row>
    <row r="29" spans="4:5" ht="12.75">
      <c r="D29" s="141"/>
      <c r="E29" s="142"/>
    </row>
    <row r="30" spans="3:5" ht="22.5" customHeight="1">
      <c r="C30" s="136"/>
      <c r="D30" s="134"/>
      <c r="E30" s="143"/>
    </row>
    <row r="31" spans="4:5" ht="12.75">
      <c r="D31" s="134"/>
      <c r="E31" s="142"/>
    </row>
    <row r="32" spans="2:5" ht="12.75">
      <c r="B32" s="136"/>
      <c r="D32" s="140"/>
      <c r="E32" s="145"/>
    </row>
    <row r="33" spans="3:5" ht="12.75">
      <c r="C33" s="136"/>
      <c r="D33" s="140"/>
      <c r="E33" s="146"/>
    </row>
    <row r="34" spans="4:5" ht="12.75">
      <c r="D34" s="141"/>
      <c r="E34" s="139"/>
    </row>
    <row r="35" spans="1:5" ht="13.5" customHeight="1">
      <c r="A35" s="136"/>
      <c r="D35" s="147"/>
      <c r="E35" s="145"/>
    </row>
    <row r="36" spans="2:5" ht="13.5" customHeight="1">
      <c r="B36" s="136"/>
      <c r="D36" s="134"/>
      <c r="E36" s="145"/>
    </row>
    <row r="37" spans="3:5" ht="13.5" customHeight="1">
      <c r="C37" s="136"/>
      <c r="D37" s="134"/>
      <c r="E37" s="137"/>
    </row>
    <row r="38" spans="3:5" ht="12.75">
      <c r="C38" s="136"/>
      <c r="D38" s="141"/>
      <c r="E38" s="139"/>
    </row>
    <row r="39" spans="3:5" ht="12.75">
      <c r="C39" s="136"/>
      <c r="D39" s="134"/>
      <c r="E39" s="137"/>
    </row>
    <row r="40" spans="4:5" ht="12.75">
      <c r="D40" s="152"/>
      <c r="E40" s="153"/>
    </row>
    <row r="41" spans="3:5" ht="12.75">
      <c r="C41" s="136"/>
      <c r="D41" s="140"/>
      <c r="E41" s="154"/>
    </row>
    <row r="42" spans="3:5" ht="12.75">
      <c r="C42" s="136"/>
      <c r="D42" s="141"/>
      <c r="E42" s="142"/>
    </row>
    <row r="43" spans="4:5" ht="12.75">
      <c r="D43" s="152"/>
      <c r="E43" s="157"/>
    </row>
    <row r="44" spans="2:5" ht="12.75">
      <c r="B44" s="136"/>
      <c r="D44" s="148"/>
      <c r="E44" s="155"/>
    </row>
    <row r="45" spans="3:5" ht="12.75">
      <c r="C45" s="136"/>
      <c r="D45" s="148"/>
      <c r="E45" s="137"/>
    </row>
    <row r="46" spans="3:5" ht="12.75">
      <c r="C46" s="136"/>
      <c r="D46" s="141"/>
      <c r="E46" s="142"/>
    </row>
    <row r="47" spans="3:5" ht="12.75">
      <c r="C47" s="136"/>
      <c r="D47" s="141"/>
      <c r="E47" s="142"/>
    </row>
    <row r="48" spans="4:5" ht="12.75">
      <c r="D48" s="134"/>
      <c r="E48" s="135"/>
    </row>
    <row r="49" spans="1:5" s="158" customFormat="1" ht="18" customHeight="1">
      <c r="A49" s="258"/>
      <c r="B49" s="259"/>
      <c r="C49" s="259"/>
      <c r="D49" s="259"/>
      <c r="E49" s="259"/>
    </row>
    <row r="50" spans="1:5" ht="28.5" customHeight="1">
      <c r="A50" s="149"/>
      <c r="B50" s="149"/>
      <c r="C50" s="149"/>
      <c r="D50" s="150"/>
      <c r="E50" s="151"/>
    </row>
    <row r="52" spans="1:5" ht="15.75">
      <c r="A52" s="159"/>
      <c r="B52" s="136"/>
      <c r="C52" s="136"/>
      <c r="D52" s="160"/>
      <c r="E52" s="161"/>
    </row>
    <row r="53" spans="1:5" ht="12.75">
      <c r="A53" s="136"/>
      <c r="B53" s="136"/>
      <c r="C53" s="136"/>
      <c r="D53" s="160"/>
      <c r="E53" s="161"/>
    </row>
    <row r="54" spans="1:5" ht="17.25" customHeight="1">
      <c r="A54" s="136"/>
      <c r="B54" s="136"/>
      <c r="C54" s="136"/>
      <c r="D54" s="160"/>
      <c r="E54" s="161"/>
    </row>
    <row r="55" spans="1:5" ht="13.5" customHeight="1">
      <c r="A55" s="136"/>
      <c r="B55" s="136"/>
      <c r="C55" s="136"/>
      <c r="D55" s="160"/>
      <c r="E55" s="161"/>
    </row>
    <row r="56" spans="1:5" ht="12.75">
      <c r="A56" s="136"/>
      <c r="B56" s="136"/>
      <c r="C56" s="136"/>
      <c r="D56" s="160"/>
      <c r="E56" s="161"/>
    </row>
    <row r="57" spans="1:3" ht="12.75">
      <c r="A57" s="136"/>
      <c r="B57" s="136"/>
      <c r="C57" s="136"/>
    </row>
    <row r="58" spans="1:5" ht="12.75">
      <c r="A58" s="136"/>
      <c r="B58" s="136"/>
      <c r="C58" s="136"/>
      <c r="D58" s="160"/>
      <c r="E58" s="161"/>
    </row>
    <row r="59" spans="1:5" ht="12.75">
      <c r="A59" s="136"/>
      <c r="B59" s="136"/>
      <c r="C59" s="136"/>
      <c r="D59" s="160"/>
      <c r="E59" s="163"/>
    </row>
    <row r="60" spans="1:5" ht="12.75">
      <c r="A60" s="136"/>
      <c r="B60" s="136"/>
      <c r="C60" s="136"/>
      <c r="D60" s="160"/>
      <c r="E60" s="161"/>
    </row>
    <row r="61" spans="1:5" ht="22.5" customHeight="1">
      <c r="A61" s="136"/>
      <c r="B61" s="136"/>
      <c r="C61" s="136"/>
      <c r="D61" s="160"/>
      <c r="E61" s="143"/>
    </row>
    <row r="62" spans="4:5" ht="22.5" customHeight="1">
      <c r="D62" s="141"/>
      <c r="E62" s="144"/>
    </row>
  </sheetData>
  <sheetProtection/>
  <mergeCells count="4">
    <mergeCell ref="A49:E49"/>
    <mergeCell ref="A1:I1"/>
    <mergeCell ref="B3:I3"/>
    <mergeCell ref="B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rowBreaks count="1" manualBreakCount="1">
    <brk id="2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A9" sqref="A9:E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69" t="s">
        <v>124</v>
      </c>
      <c r="B1" s="269"/>
      <c r="C1" s="269"/>
      <c r="D1" s="269"/>
      <c r="E1" s="269"/>
      <c r="F1" s="269"/>
      <c r="G1" s="269"/>
      <c r="H1" s="269"/>
    </row>
    <row r="2" spans="1:8" s="3" customFormat="1" ht="26.25" customHeight="1">
      <c r="A2" s="269" t="s">
        <v>84</v>
      </c>
      <c r="B2" s="269"/>
      <c r="C2" s="269"/>
      <c r="D2" s="269"/>
      <c r="E2" s="269"/>
      <c r="F2" s="269"/>
      <c r="G2" s="279"/>
      <c r="H2" s="279"/>
    </row>
    <row r="3" spans="1:5" ht="9" customHeight="1">
      <c r="A3" s="4"/>
      <c r="B3" s="5"/>
      <c r="C3" s="5"/>
      <c r="D3" s="5"/>
      <c r="E3" s="5"/>
    </row>
    <row r="4" spans="1:9" ht="27.75" customHeight="1">
      <c r="A4" s="6"/>
      <c r="B4" s="7"/>
      <c r="C4" s="7"/>
      <c r="D4" s="8"/>
      <c r="E4" s="9"/>
      <c r="F4" s="10" t="s">
        <v>110</v>
      </c>
      <c r="G4" s="10"/>
      <c r="H4" s="11"/>
      <c r="I4" s="12"/>
    </row>
    <row r="5" spans="1:9" ht="27.75" customHeight="1">
      <c r="A5" s="272" t="s">
        <v>85</v>
      </c>
      <c r="B5" s="268"/>
      <c r="C5" s="268"/>
      <c r="D5" s="268"/>
      <c r="E5" s="278"/>
      <c r="F5" s="14">
        <v>4054618</v>
      </c>
      <c r="G5" s="14"/>
      <c r="H5" s="14"/>
      <c r="I5" s="16"/>
    </row>
    <row r="6" spans="1:8" ht="22.5" customHeight="1">
      <c r="A6" s="272" t="s">
        <v>86</v>
      </c>
      <c r="B6" s="268"/>
      <c r="C6" s="268"/>
      <c r="D6" s="268"/>
      <c r="E6" s="278"/>
      <c r="F6" s="14">
        <v>4054618</v>
      </c>
      <c r="G6" s="14"/>
      <c r="H6" s="14"/>
    </row>
    <row r="7" spans="1:8" ht="22.5" customHeight="1">
      <c r="A7" s="277" t="s">
        <v>87</v>
      </c>
      <c r="B7" s="278"/>
      <c r="C7" s="278"/>
      <c r="D7" s="278"/>
      <c r="E7" s="278"/>
      <c r="F7" s="14">
        <v>0</v>
      </c>
      <c r="G7" s="14"/>
      <c r="H7" s="14"/>
    </row>
    <row r="8" spans="1:8" ht="22.5" customHeight="1">
      <c r="A8" s="17" t="s">
        <v>88</v>
      </c>
      <c r="B8" s="13"/>
      <c r="C8" s="13"/>
      <c r="D8" s="13"/>
      <c r="E8" s="13"/>
      <c r="F8" s="14">
        <v>4054618</v>
      </c>
      <c r="G8" s="14"/>
      <c r="H8" s="14"/>
    </row>
    <row r="9" spans="1:8" ht="22.5" customHeight="1">
      <c r="A9" s="267" t="s">
        <v>89</v>
      </c>
      <c r="B9" s="268"/>
      <c r="C9" s="268"/>
      <c r="D9" s="268"/>
      <c r="E9" s="280"/>
      <c r="F9" s="15">
        <f>F8-F10</f>
        <v>3718863</v>
      </c>
      <c r="G9" s="15"/>
      <c r="H9" s="15"/>
    </row>
    <row r="10" spans="1:8" ht="22.5" customHeight="1">
      <c r="A10" s="277" t="s">
        <v>90</v>
      </c>
      <c r="B10" s="278"/>
      <c r="C10" s="278"/>
      <c r="D10" s="278"/>
      <c r="E10" s="278"/>
      <c r="F10" s="15">
        <v>335755</v>
      </c>
      <c r="G10" s="15"/>
      <c r="H10" s="15"/>
    </row>
    <row r="11" spans="1:8" ht="22.5" customHeight="1">
      <c r="A11" s="267" t="s">
        <v>91</v>
      </c>
      <c r="B11" s="268"/>
      <c r="C11" s="268"/>
      <c r="D11" s="268"/>
      <c r="E11" s="268"/>
      <c r="F11" s="15">
        <f>+F5-F8</f>
        <v>0</v>
      </c>
      <c r="G11" s="15"/>
      <c r="H11" s="15"/>
    </row>
    <row r="12" spans="1:8" ht="25.5" customHeight="1">
      <c r="A12" s="269"/>
      <c r="B12" s="270"/>
      <c r="C12" s="270"/>
      <c r="D12" s="270"/>
      <c r="E12" s="270"/>
      <c r="F12" s="271"/>
      <c r="G12" s="271"/>
      <c r="H12" s="271"/>
    </row>
    <row r="13" spans="1:8" ht="27.75" customHeight="1">
      <c r="A13" s="6"/>
      <c r="B13" s="7"/>
      <c r="C13" s="7"/>
      <c r="D13" s="8"/>
      <c r="E13" s="9"/>
      <c r="F13" s="10" t="s">
        <v>110</v>
      </c>
      <c r="G13" s="10" t="s">
        <v>111</v>
      </c>
      <c r="H13" s="11" t="s">
        <v>112</v>
      </c>
    </row>
    <row r="14" spans="1:8" ht="22.5" customHeight="1">
      <c r="A14" s="273" t="s">
        <v>92</v>
      </c>
      <c r="B14" s="274"/>
      <c r="C14" s="274"/>
      <c r="D14" s="274"/>
      <c r="E14" s="275"/>
      <c r="F14" s="19">
        <v>0</v>
      </c>
      <c r="G14" s="19">
        <v>0</v>
      </c>
      <c r="H14" s="15">
        <v>0</v>
      </c>
    </row>
    <row r="15" spans="1:8" s="2" customFormat="1" ht="25.5" customHeight="1">
      <c r="A15" s="276"/>
      <c r="B15" s="270"/>
      <c r="C15" s="270"/>
      <c r="D15" s="270"/>
      <c r="E15" s="270"/>
      <c r="F15" s="271"/>
      <c r="G15" s="271"/>
      <c r="H15" s="271"/>
    </row>
    <row r="16" spans="1:8" s="2" customFormat="1" ht="27.75" customHeight="1">
      <c r="A16" s="6"/>
      <c r="B16" s="7"/>
      <c r="C16" s="7"/>
      <c r="D16" s="8"/>
      <c r="E16" s="9"/>
      <c r="F16" s="10" t="s">
        <v>110</v>
      </c>
      <c r="G16" s="10" t="s">
        <v>111</v>
      </c>
      <c r="H16" s="11" t="s">
        <v>112</v>
      </c>
    </row>
    <row r="17" spans="1:8" s="2" customFormat="1" ht="22.5" customHeight="1">
      <c r="A17" s="272" t="s">
        <v>93</v>
      </c>
      <c r="B17" s="268"/>
      <c r="C17" s="268"/>
      <c r="D17" s="268"/>
      <c r="E17" s="268"/>
      <c r="F17" s="14"/>
      <c r="G17" s="14"/>
      <c r="H17" s="14"/>
    </row>
    <row r="18" spans="1:8" s="2" customFormat="1" ht="31.5" customHeight="1">
      <c r="A18" s="272" t="s">
        <v>94</v>
      </c>
      <c r="B18" s="268"/>
      <c r="C18" s="268"/>
      <c r="D18" s="268"/>
      <c r="E18" s="268"/>
      <c r="F18" s="14"/>
      <c r="G18" s="14"/>
      <c r="H18" s="14"/>
    </row>
    <row r="19" spans="1:8" s="2" customFormat="1" ht="22.5" customHeight="1">
      <c r="A19" s="267" t="s">
        <v>95</v>
      </c>
      <c r="B19" s="268"/>
      <c r="C19" s="268"/>
      <c r="D19" s="268"/>
      <c r="E19" s="268"/>
      <c r="F19" s="14"/>
      <c r="G19" s="14"/>
      <c r="H19" s="14"/>
    </row>
    <row r="20" spans="1:8" s="2" customFormat="1" ht="15" customHeight="1">
      <c r="A20" s="20"/>
      <c r="B20" s="21"/>
      <c r="C20" s="18"/>
      <c r="D20" s="22"/>
      <c r="E20" s="21"/>
      <c r="F20" s="23"/>
      <c r="G20" s="23"/>
      <c r="H20" s="23"/>
    </row>
    <row r="21" spans="1:8" s="2" customFormat="1" ht="22.5" customHeight="1">
      <c r="A21" s="267" t="s">
        <v>96</v>
      </c>
      <c r="B21" s="268"/>
      <c r="C21" s="268"/>
      <c r="D21" s="268"/>
      <c r="E21" s="268"/>
      <c r="F21" s="14">
        <f>SUM(F11,F14,F19)</f>
        <v>0</v>
      </c>
      <c r="G21" s="14">
        <f>SUM(G11,G14,G19)</f>
        <v>0</v>
      </c>
      <c r="H21" s="14">
        <f>SUM(H11,H14,H19)</f>
        <v>0</v>
      </c>
    </row>
    <row r="22" spans="1:5" s="2" customFormat="1" ht="18" customHeight="1">
      <c r="A22" s="24"/>
      <c r="B22" s="5"/>
      <c r="C22" s="5"/>
      <c r="D22" s="5"/>
      <c r="E22" s="5"/>
    </row>
  </sheetData>
  <sheetProtection/>
  <mergeCells count="15">
    <mergeCell ref="A10:E10"/>
    <mergeCell ref="A1:H1"/>
    <mergeCell ref="A2:H2"/>
    <mergeCell ref="A5:E5"/>
    <mergeCell ref="A6:E6"/>
    <mergeCell ref="A7:E7"/>
    <mergeCell ref="A9:E9"/>
    <mergeCell ref="A19:E19"/>
    <mergeCell ref="A21:E21"/>
    <mergeCell ref="A11:E11"/>
    <mergeCell ref="A12:H12"/>
    <mergeCell ref="A17:E17"/>
    <mergeCell ref="A18:E18"/>
    <mergeCell ref="A14:E14"/>
    <mergeCell ref="A15:H15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Sara Filiplić</cp:lastModifiedBy>
  <cp:lastPrinted>2017-12-19T08:37:37Z</cp:lastPrinted>
  <dcterms:created xsi:type="dcterms:W3CDTF">2003-07-09T14:53:12Z</dcterms:created>
  <dcterms:modified xsi:type="dcterms:W3CDTF">2018-02-02T11:45:05Z</dcterms:modified>
  <cp:category/>
  <cp:version/>
  <cp:contentType/>
  <cp:contentStatus/>
</cp:coreProperties>
</file>