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35" windowHeight="8700" tabRatio="601" activeTab="0"/>
  </bookViews>
  <sheets>
    <sheet name="RASHODI" sheetId="1" r:id="rId1"/>
    <sheet name="plan prihoda" sheetId="2" r:id="rId2"/>
    <sheet name="opći dio" sheetId="3" r:id="rId3"/>
    <sheet name="NAPOMENA!!!" sheetId="4" r:id="rId4"/>
  </sheets>
  <definedNames>
    <definedName name="_xlnm.Print_Titles">'RASHODI'!$23:$23</definedName>
    <definedName name="_xlnm.Print_Area" localSheetId="1">'plan prihoda'!$A$1:$I$59</definedName>
    <definedName name="_xlnm.Print_Area" localSheetId="0">'RASHODI'!$A$1:$T$108</definedName>
  </definedNames>
  <calcPr fullCalcOnLoad="1"/>
</workbook>
</file>

<file path=xl/sharedStrings.xml><?xml version="1.0" encoding="utf-8"?>
<sst xmlns="http://schemas.openxmlformats.org/spreadsheetml/2006/main" count="282" uniqueCount="164">
  <si>
    <t>Donacije</t>
  </si>
  <si>
    <t>Ukupno</t>
  </si>
  <si>
    <t>Račun rashoda/izdatka</t>
  </si>
  <si>
    <t>Naziv računa</t>
  </si>
  <si>
    <t>u kunama</t>
  </si>
  <si>
    <t>Prihodi i primici</t>
  </si>
  <si>
    <t>Ostali rashodi za zaposlene</t>
  </si>
  <si>
    <t>Grad Pula</t>
  </si>
  <si>
    <t>Prihodi od nefinancijske imovine i nadoknade šteta s osnova osiguranja</t>
  </si>
  <si>
    <t>Kamate na depozit</t>
  </si>
  <si>
    <t>Račun rashoda / izdatka</t>
  </si>
  <si>
    <t>UKUPNO PRIMARNI PROGRAM</t>
  </si>
  <si>
    <t>Pomoći</t>
  </si>
  <si>
    <t>UKUPNO PRODUŽENI BORAVAK</t>
  </si>
  <si>
    <t>Plaće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</si>
  <si>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</si>
  <si>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</si>
  <si>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</si>
  <si>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</si>
  <si>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</si>
  <si>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</si>
  <si>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RASHODI ZA ZAPOSLENE</t>
  </si>
  <si>
    <t>Rashodi za meterijal i energiju</t>
  </si>
  <si>
    <t>Naknade tr. osobama izvan radnog odnosa</t>
  </si>
  <si>
    <t>RASHODI ZA NABAVU NEFIN.IMOVINE</t>
  </si>
  <si>
    <t>Postrojenja i oprema</t>
  </si>
  <si>
    <t>Nematerijalna proizvedena imovina</t>
  </si>
  <si>
    <r>
      <t>MATERIJALNI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TROŠKOVI</t>
    </r>
  </si>
  <si>
    <t>GRAD PULA - DECENTRALIZACIJA</t>
  </si>
  <si>
    <t>ENERGIJA</t>
  </si>
  <si>
    <t>PRIJEVOZ UČENIKA</t>
  </si>
  <si>
    <t>HITNE INTERVENCIJE</t>
  </si>
  <si>
    <t>Roditelji</t>
  </si>
  <si>
    <t>OSTALO</t>
  </si>
  <si>
    <t>UKUPNO AKTIVNOST</t>
  </si>
  <si>
    <t>Prihodi za posebne namjene:SOCIJANI PROGRAM</t>
  </si>
  <si>
    <t>Pomoći talijanska unija</t>
  </si>
  <si>
    <t>Donacije tu</t>
  </si>
  <si>
    <t>Vlastiti prihodi</t>
  </si>
  <si>
    <t>Decentralizacija - tekuće pomoći</t>
  </si>
  <si>
    <t>Decentralizacija  - kapitalne pomoći</t>
  </si>
  <si>
    <t>Brojčana oznaka i naziv programa</t>
  </si>
  <si>
    <t>Račun 
rashoda/
izdatka</t>
  </si>
  <si>
    <t xml:space="preserve">Grad Pula </t>
  </si>
  <si>
    <t>Državni proračun</t>
  </si>
  <si>
    <t>POMOĆI (decentral)</t>
  </si>
  <si>
    <t>Prihodi od nefinanc. imovine</t>
  </si>
  <si>
    <t>PROCJENA
2013.</t>
  </si>
  <si>
    <t>UKUPNO A/Tpr./Kpr.</t>
  </si>
  <si>
    <t>Grad Vodnjan</t>
  </si>
  <si>
    <t>Općinski proračuni</t>
  </si>
  <si>
    <t>Sufinanciranje roditelji</t>
  </si>
  <si>
    <t>Ostali financijski rashodi</t>
  </si>
  <si>
    <t>FINANCIJSKI RASHODI</t>
  </si>
  <si>
    <t>Prihodi za posebne namjene-Zavod za zapošljavanje</t>
  </si>
  <si>
    <t>Knjige u knjižnici</t>
  </si>
  <si>
    <t>Napomena - socijalni program:</t>
  </si>
  <si>
    <t>Školska marenda</t>
  </si>
  <si>
    <t>Produženi boravak</t>
  </si>
  <si>
    <t>UKUPNO</t>
  </si>
  <si>
    <t>Opći prihodi i primici</t>
  </si>
  <si>
    <t>Prihodi za posebne namjene</t>
  </si>
  <si>
    <t xml:space="preserve">Donacije </t>
  </si>
  <si>
    <t>Namjenski primici</t>
  </si>
  <si>
    <t>Ukupno (po izvorima)</t>
  </si>
  <si>
    <t>Pomoći-talijanska unija</t>
  </si>
  <si>
    <t>Pomoći-državni proračun</t>
  </si>
  <si>
    <t>Tekuće pomoći iz državnog proračuna</t>
  </si>
  <si>
    <t>Ostali nespomenuti prihodi</t>
  </si>
  <si>
    <t>PLAN PRIHODA I PRIMITAKA</t>
  </si>
  <si>
    <t>Izvor prihoda i primitaka</t>
  </si>
  <si>
    <t>Oznaka rač.iz računs.plana</t>
  </si>
  <si>
    <t>Namjenski primici od zaduživanja</t>
  </si>
  <si>
    <t>63211-POTPORE OD MEĐUNARODNIH ORGANIZACIJA</t>
  </si>
  <si>
    <t>65264-PRIHODI PO POSEBNIM PROPISIMA</t>
  </si>
  <si>
    <t>65267-PRIHODI S NASLOVA OSIGURANJA I REFUND.ŠTETA</t>
  </si>
  <si>
    <t>65269-OSTALI NESPOMENUTI PRIHODI PO POSEBNIM PROPISIMA</t>
  </si>
  <si>
    <t>66151-PRIHODI OD PRUŽENIH USLUGA</t>
  </si>
  <si>
    <t>66314-DONACIJE OD PRAVNIH I FIZIČKIH OSOBA IZVAN OPĆEG PROR.</t>
  </si>
  <si>
    <t>67111-PRIHODI IZ PRORAČUNA GRADA PULA</t>
  </si>
  <si>
    <t>Oznaka                           rač.iz                                      računskog                                         plana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</si>
  <si>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</si>
  <si>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</si>
  <si>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</si>
  <si>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</si>
  <si>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</si>
  <si>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</si>
  <si>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</si>
  <si>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</si>
  <si>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</si>
  <si>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</si>
  <si>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</si>
  <si>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</si>
  <si>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</si>
  <si>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AKTIVNOST:A502001  DECENTRALIZIRANE FUNKCIJE OSNOVNOŠKOLSKOG OBRAZOVANJA</t>
  </si>
  <si>
    <t>AKTIVNOST:  A503002: PRODUŽENI BORAVAK U OSNOVNIM ŠKOLAMA</t>
  </si>
  <si>
    <t xml:space="preserve"> AKTIVNOST:  A503003 SUFINANCIRANJE I OSTALI PRIHODI</t>
  </si>
  <si>
    <t>Županijski proračun</t>
  </si>
  <si>
    <t>63611-PRIHODI IZ PRORAČUNA -DRUGI GRADSKI PRORAČUNI</t>
  </si>
  <si>
    <t>63611-PRIHODI IZ PRORAČUNA OPĆINA</t>
  </si>
  <si>
    <t>67111-TEKUĆE POMOĆI IZRAVNANJA ZA DECENTRALIZIRANE FUNKCIJE</t>
  </si>
  <si>
    <t xml:space="preserve">Prihodi za posebne namjene: ZAVOD ZA ZAPOŠLJAVANJE(stručno usavr.) </t>
  </si>
  <si>
    <t>63611-TEKUĆE POMOĆI IZ DRŽAVNOG PRORAČUNA</t>
  </si>
  <si>
    <t>67111-PRIHODI IZ PRORAČUNA GRADA PULA-SOCIJALNI PROGRAM</t>
  </si>
  <si>
    <t>Donacije-talijanska unija-</t>
  </si>
  <si>
    <t>Donacije -državni proračun-ZAKLADA ZA DJECU</t>
  </si>
  <si>
    <t>63611-PRIHODI IZ PRORAČUNA -ŽUPANIJA</t>
  </si>
  <si>
    <t>Procjena 2021.</t>
  </si>
  <si>
    <t>Procjena 2021</t>
  </si>
  <si>
    <t>Oznaka   rač.iz  računskog plana</t>
  </si>
  <si>
    <t>2021.</t>
  </si>
  <si>
    <t>Plan 2020.</t>
  </si>
  <si>
    <t>Procjena 2022</t>
  </si>
  <si>
    <t xml:space="preserve"> Plan 2020.</t>
  </si>
  <si>
    <t>Procjena 2022.</t>
  </si>
  <si>
    <t>PRIJEDLOG FINANCIJSKOG PLANA OŠ G. MARTINUZZI  ZA 2020. I                                                                                                                                                PROJEKCIJA PLANA ZA  2021. I 2022. GODINU</t>
  </si>
  <si>
    <t>Prijedlog plana     
za 2020.</t>
  </si>
  <si>
    <t>Projekcija plana
za 2021.</t>
  </si>
  <si>
    <t>Projekcija plana 
za 2022.</t>
  </si>
  <si>
    <t>2022.</t>
  </si>
  <si>
    <t>RASHODI POSLOVANJA</t>
  </si>
  <si>
    <t>PLAĆE</t>
  </si>
  <si>
    <t>DOPRINOSI NA PLAĆE</t>
  </si>
  <si>
    <t>OSTALI RASHODI ZA ZAPOSLENE</t>
  </si>
  <si>
    <t>NAKNADE TROŠKOVA ZAPOSLENICIMA</t>
  </si>
  <si>
    <t>RASHODI ZA USLUGE</t>
  </si>
  <si>
    <t>PRISTOJBE I NAKNADE</t>
  </si>
  <si>
    <t>UKUPNO RASHODI</t>
  </si>
  <si>
    <t>PROCJENA 2021</t>
  </si>
  <si>
    <t>PROCJENA 2022</t>
  </si>
  <si>
    <t>Osnovna škola Scuola Elementare "Giuseppina Martinuzzi" Pula Pola</t>
  </si>
  <si>
    <t>AKTIVNOST: ADMINISTRATIVNO, TEHNIČKO I STRUČNO OSOBLJE</t>
  </si>
  <si>
    <t>Račun rashoda</t>
  </si>
  <si>
    <t>Naziv računa RASHODA</t>
  </si>
  <si>
    <t>Proračun država</t>
  </si>
  <si>
    <t>MZOŠ - Plaće</t>
  </si>
  <si>
    <t>Ukupno prihodi i primici za 2022.</t>
  </si>
  <si>
    <t>Ukupno prihodi i primici za 2021.</t>
  </si>
  <si>
    <t>Ukupno prihodi i primici za 2020.</t>
  </si>
  <si>
    <t>Ostale naknade građanima i kućanstvima iz proračuna</t>
  </si>
  <si>
    <t>SVEUKUPNO</t>
  </si>
  <si>
    <t>SVEUKUPNO+MZOŠ</t>
  </si>
  <si>
    <t>Donacije + Hitne intevencije</t>
  </si>
  <si>
    <t>Ukupno bez MZOŠ</t>
  </si>
  <si>
    <t>Napomene:</t>
  </si>
  <si>
    <t xml:space="preserve">1. Hitne intervencije se sastoje od: </t>
  </si>
  <si>
    <t>čišćenje dimnjaka (dobavljač Dimnjak -&gt; cca 3500,00kn godišnje)</t>
  </si>
  <si>
    <t>servisa centralnog grijanja (dobavljač Shiterm -&gt; prosjek 5500,00kn godišnje)</t>
  </si>
  <si>
    <t>2. Pomoći državnog proračuna dodan konto 3722 u iznosu 200.000,00kn ako bude trebalo za udžbenike</t>
  </si>
  <si>
    <t>63612-PLAĆE MZOŠ</t>
  </si>
  <si>
    <t>63612-TEKUĆE POMOĆI IZ DRŽAVNOG PRORAČUNA</t>
  </si>
  <si>
    <t>63622-TEKUĆE POMOĆI IZ DRŽAVNOG PRORAČUNA</t>
  </si>
  <si>
    <t>Voditelj računovodstva</t>
  </si>
  <si>
    <t>Ravnateljica</t>
  </si>
  <si>
    <t>__________________________</t>
  </si>
  <si>
    <t>Socijalni program</t>
  </si>
  <si>
    <t>RASHODI ZA NABAVU NEFIN. IMOVINE</t>
  </si>
  <si>
    <t>Školska shema</t>
  </si>
  <si>
    <t>Materijalni rashodi</t>
  </si>
  <si>
    <t>Namirnice</t>
  </si>
  <si>
    <t>FINANCIJSKI  PLAN ZA 2020. GODINU SA PROJEKCIJOM ZA 2021.-2022.  3. RAZINA</t>
  </si>
  <si>
    <t>Ivan Tadić</t>
  </si>
  <si>
    <t>Susanna Cerlon</t>
  </si>
  <si>
    <t xml:space="preserve"> Pula, 20.12.2019.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</si>
</sst>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#,##0\ &quot;kn&quot;"/>
    <numFmt numFmtId="166" formatCode="#,##0\ _k_n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</numFmts>
  <fonts count="68">
    <font>
      <sz val="10"/>
      <name val="Arial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3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1" applyNumberFormat="0" applyFont="0" applyAlignment="0" applyProtection="0"/>
    <xf numFmtId="0" fontId="53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63" fillId="31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4" fillId="0" borderId="10" xfId="0" applyFont="1" applyBorder="1" applyAlignment="1" quotePrefix="1">
      <alignment horizontal="left" wrapText="1"/>
    </xf>
    <xf numFmtId="0" fontId="24" fillId="0" borderId="11" xfId="0" applyFont="1" applyBorder="1" applyAlignment="1" quotePrefix="1">
      <alignment horizontal="left" wrapText="1"/>
    </xf>
    <xf numFmtId="0" fontId="24" fillId="0" borderId="11" xfId="0" applyFont="1" applyBorder="1" applyAlignment="1" quotePrefix="1">
      <alignment horizontal="center" wrapText="1"/>
    </xf>
    <xf numFmtId="0" fontId="24" fillId="0" borderId="11" xfId="0" applyNumberFormat="1" applyFont="1" applyFill="1" applyBorder="1" applyAlignment="1" applyProtection="1" quotePrefix="1">
      <alignment horizontal="left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/>
      <protection/>
    </xf>
    <xf numFmtId="3" fontId="24" fillId="0" borderId="12" xfId="0" applyNumberFormat="1" applyFont="1" applyBorder="1" applyAlignment="1">
      <alignment horizontal="right"/>
    </xf>
    <xf numFmtId="3" fontId="24" fillId="0" borderId="12" xfId="0" applyNumberFormat="1" applyFont="1" applyFill="1" applyBorder="1" applyAlignment="1" applyProtection="1">
      <alignment horizontal="right" wrapText="1"/>
      <protection/>
    </xf>
    <xf numFmtId="0" fontId="19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0" fontId="26" fillId="0" borderId="11" xfId="0" applyNumberFormat="1" applyFont="1" applyFill="1" applyBorder="1" applyAlignment="1" applyProtection="1">
      <alignment wrapText="1"/>
      <protection/>
    </xf>
    <xf numFmtId="3" fontId="24" fillId="0" borderId="10" xfId="0" applyNumberFormat="1" applyFont="1" applyBorder="1" applyAlignment="1">
      <alignment horizontal="right"/>
    </xf>
    <xf numFmtId="0" fontId="24" fillId="0" borderId="11" xfId="0" applyFont="1" applyBorder="1" applyAlignment="1" quotePrefix="1">
      <alignment horizontal="left"/>
    </xf>
    <xf numFmtId="0" fontId="24" fillId="0" borderId="11" xfId="0" applyNumberFormat="1" applyFont="1" applyFill="1" applyBorder="1" applyAlignment="1" applyProtection="1">
      <alignment wrapText="1"/>
      <protection/>
    </xf>
    <xf numFmtId="0" fontId="26" fillId="0" borderId="11" xfId="0" applyNumberFormat="1" applyFont="1" applyFill="1" applyBorder="1" applyAlignment="1" applyProtection="1">
      <alignment horizontal="center" wrapText="1"/>
      <protection/>
    </xf>
    <xf numFmtId="0" fontId="25" fillId="0" borderId="12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wrapText="1"/>
    </xf>
    <xf numFmtId="3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wrapText="1"/>
    </xf>
    <xf numFmtId="4" fontId="3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0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wrapText="1"/>
    </xf>
    <xf numFmtId="3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wrapText="1"/>
    </xf>
    <xf numFmtId="1" fontId="4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 wrapText="1"/>
    </xf>
    <xf numFmtId="1" fontId="4" fillId="33" borderId="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left" vertical="center" wrapText="1" readingOrder="1"/>
    </xf>
    <xf numFmtId="3" fontId="4" fillId="33" borderId="0" xfId="0" applyNumberFormat="1" applyFont="1" applyFill="1" applyAlignment="1">
      <alignment horizontal="left" wrapText="1"/>
    </xf>
    <xf numFmtId="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Alignment="1">
      <alignment horizontal="left"/>
    </xf>
    <xf numFmtId="3" fontId="3" fillId="33" borderId="0" xfId="0" applyNumberFormat="1" applyFont="1" applyFill="1" applyAlignment="1">
      <alignment wrapText="1"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 wrapText="1"/>
    </xf>
    <xf numFmtId="1" fontId="3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" fontId="11" fillId="33" borderId="16" xfId="0" applyNumberFormat="1" applyFont="1" applyFill="1" applyBorder="1" applyAlignment="1">
      <alignment horizontal="right" vertical="top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" fontId="11" fillId="33" borderId="16" xfId="0" applyNumberFormat="1" applyFont="1" applyFill="1" applyBorder="1" applyAlignment="1">
      <alignment horizontal="left" wrapText="1"/>
    </xf>
    <xf numFmtId="3" fontId="15" fillId="33" borderId="20" xfId="0" applyNumberFormat="1" applyFont="1" applyFill="1" applyBorder="1" applyAlignment="1">
      <alignment horizontal="right" vertical="center" wrapText="1"/>
    </xf>
    <xf numFmtId="3" fontId="15" fillId="33" borderId="21" xfId="0" applyNumberFormat="1" applyFont="1" applyFill="1" applyBorder="1" applyAlignment="1">
      <alignment horizontal="right"/>
    </xf>
    <xf numFmtId="3" fontId="15" fillId="33" borderId="21" xfId="0" applyNumberFormat="1" applyFont="1" applyFill="1" applyBorder="1" applyAlignment="1">
      <alignment horizontal="right" wrapText="1"/>
    </xf>
    <xf numFmtId="3" fontId="15" fillId="33" borderId="21" xfId="0" applyNumberFormat="1" applyFont="1" applyFill="1" applyBorder="1" applyAlignment="1">
      <alignment horizontal="right" vertical="center" wrapText="1"/>
    </xf>
    <xf numFmtId="3" fontId="15" fillId="33" borderId="22" xfId="0" applyNumberFormat="1" applyFont="1" applyFill="1" applyBorder="1" applyAlignment="1">
      <alignment horizontal="right" vertical="center" wrapText="1"/>
    </xf>
    <xf numFmtId="3" fontId="0" fillId="33" borderId="23" xfId="0" applyNumberFormat="1" applyFont="1" applyFill="1" applyBorder="1" applyAlignment="1">
      <alignment horizontal="right" vertical="center" wrapText="1"/>
    </xf>
    <xf numFmtId="1" fontId="11" fillId="33" borderId="24" xfId="0" applyNumberFormat="1" applyFont="1" applyFill="1" applyBorder="1" applyAlignment="1">
      <alignment horizontal="left" wrapText="1"/>
    </xf>
    <xf numFmtId="3" fontId="15" fillId="33" borderId="25" xfId="0" applyNumberFormat="1" applyFont="1" applyFill="1" applyBorder="1" applyAlignment="1">
      <alignment horizontal="right" vertical="center" wrapText="1"/>
    </xf>
    <xf numFmtId="3" fontId="15" fillId="33" borderId="25" xfId="0" applyNumberFormat="1" applyFont="1" applyFill="1" applyBorder="1" applyAlignment="1">
      <alignment horizontal="right"/>
    </xf>
    <xf numFmtId="3" fontId="15" fillId="33" borderId="26" xfId="0" applyNumberFormat="1" applyFont="1" applyFill="1" applyBorder="1" applyAlignment="1">
      <alignment horizontal="right" wrapText="1"/>
    </xf>
    <xf numFmtId="3" fontId="15" fillId="33" borderId="26" xfId="0" applyNumberFormat="1" applyFont="1" applyFill="1" applyBorder="1" applyAlignment="1">
      <alignment horizontal="right" vertical="center" wrapText="1"/>
    </xf>
    <xf numFmtId="3" fontId="15" fillId="33" borderId="13" xfId="0" applyNumberFormat="1" applyFont="1" applyFill="1" applyBorder="1" applyAlignment="1">
      <alignment horizontal="right" vertical="center" wrapText="1"/>
    </xf>
    <xf numFmtId="3" fontId="0" fillId="33" borderId="27" xfId="0" applyNumberFormat="1" applyFont="1" applyFill="1" applyBorder="1" applyAlignment="1">
      <alignment horizontal="right" vertical="center" wrapText="1"/>
    </xf>
    <xf numFmtId="3" fontId="15" fillId="33" borderId="26" xfId="0" applyNumberFormat="1" applyFont="1" applyFill="1" applyBorder="1" applyAlignment="1">
      <alignment horizontal="right"/>
    </xf>
    <xf numFmtId="3" fontId="15" fillId="33" borderId="13" xfId="0" applyNumberFormat="1" applyFont="1" applyFill="1" applyBorder="1" applyAlignment="1">
      <alignment horizontal="right"/>
    </xf>
    <xf numFmtId="3" fontId="0" fillId="33" borderId="27" xfId="0" applyNumberFormat="1" applyFont="1" applyFill="1" applyBorder="1" applyAlignment="1">
      <alignment horizontal="right"/>
    </xf>
    <xf numFmtId="1" fontId="11" fillId="33" borderId="28" xfId="0" applyNumberFormat="1" applyFont="1" applyFill="1" applyBorder="1" applyAlignment="1">
      <alignment wrapText="1"/>
    </xf>
    <xf numFmtId="3" fontId="16" fillId="33" borderId="29" xfId="0" applyNumberFormat="1" applyFont="1" applyFill="1" applyBorder="1" applyAlignment="1">
      <alignment horizontal="right"/>
    </xf>
    <xf numFmtId="3" fontId="16" fillId="33" borderId="28" xfId="0" applyNumberFormat="1" applyFont="1" applyFill="1" applyBorder="1" applyAlignment="1">
      <alignment horizontal="right"/>
    </xf>
    <xf numFmtId="3" fontId="12" fillId="33" borderId="20" xfId="0" applyNumberFormat="1" applyFont="1" applyFill="1" applyBorder="1" applyAlignment="1">
      <alignment horizontal="right" vertical="center" wrapText="1"/>
    </xf>
    <xf numFmtId="3" fontId="12" fillId="33" borderId="21" xfId="0" applyNumberFormat="1" applyFont="1" applyFill="1" applyBorder="1" applyAlignment="1">
      <alignment horizontal="right"/>
    </xf>
    <xf numFmtId="3" fontId="12" fillId="33" borderId="21" xfId="0" applyNumberFormat="1" applyFont="1" applyFill="1" applyBorder="1" applyAlignment="1">
      <alignment horizontal="right" wrapText="1"/>
    </xf>
    <xf numFmtId="3" fontId="12" fillId="33" borderId="21" xfId="0" applyNumberFormat="1" applyFont="1" applyFill="1" applyBorder="1" applyAlignment="1">
      <alignment horizontal="right" vertical="center" wrapText="1"/>
    </xf>
    <xf numFmtId="3" fontId="12" fillId="33" borderId="22" xfId="0" applyNumberFormat="1" applyFont="1" applyFill="1" applyBorder="1" applyAlignment="1">
      <alignment horizontal="right" vertical="center" wrapText="1"/>
    </xf>
    <xf numFmtId="3" fontId="11" fillId="33" borderId="23" xfId="0" applyNumberFormat="1" applyFont="1" applyFill="1" applyBorder="1" applyAlignment="1">
      <alignment horizontal="right" vertical="center" wrapText="1"/>
    </xf>
    <xf numFmtId="3" fontId="12" fillId="33" borderId="25" xfId="0" applyNumberFormat="1" applyFont="1" applyFill="1" applyBorder="1" applyAlignment="1">
      <alignment horizontal="right" vertical="center" wrapText="1"/>
    </xf>
    <xf numFmtId="3" fontId="12" fillId="33" borderId="25" xfId="0" applyNumberFormat="1" applyFont="1" applyFill="1" applyBorder="1" applyAlignment="1">
      <alignment horizontal="right"/>
    </xf>
    <xf numFmtId="3" fontId="12" fillId="33" borderId="26" xfId="0" applyNumberFormat="1" applyFont="1" applyFill="1" applyBorder="1" applyAlignment="1">
      <alignment horizontal="right" wrapText="1"/>
    </xf>
    <xf numFmtId="3" fontId="12" fillId="33" borderId="26" xfId="0" applyNumberFormat="1" applyFont="1" applyFill="1" applyBorder="1" applyAlignment="1">
      <alignment horizontal="right" vertical="center" wrapText="1"/>
    </xf>
    <xf numFmtId="3" fontId="12" fillId="33" borderId="13" xfId="0" applyNumberFormat="1" applyFont="1" applyFill="1" applyBorder="1" applyAlignment="1">
      <alignment horizontal="right" vertical="center" wrapText="1"/>
    </xf>
    <xf numFmtId="3" fontId="11" fillId="33" borderId="27" xfId="0" applyNumberFormat="1" applyFont="1" applyFill="1" applyBorder="1" applyAlignment="1">
      <alignment horizontal="right" vertical="center" wrapText="1"/>
    </xf>
    <xf numFmtId="3" fontId="12" fillId="33" borderId="26" xfId="0" applyNumberFormat="1" applyFont="1" applyFill="1" applyBorder="1" applyAlignment="1">
      <alignment horizontal="right"/>
    </xf>
    <xf numFmtId="3" fontId="12" fillId="33" borderId="13" xfId="0" applyNumberFormat="1" applyFont="1" applyFill="1" applyBorder="1" applyAlignment="1">
      <alignment horizontal="right"/>
    </xf>
    <xf numFmtId="3" fontId="11" fillId="33" borderId="27" xfId="0" applyNumberFormat="1" applyFont="1" applyFill="1" applyBorder="1" applyAlignment="1">
      <alignment horizontal="right"/>
    </xf>
    <xf numFmtId="3" fontId="17" fillId="33" borderId="29" xfId="0" applyNumberFormat="1" applyFont="1" applyFill="1" applyBorder="1" applyAlignment="1">
      <alignment horizontal="right"/>
    </xf>
    <xf numFmtId="3" fontId="17" fillId="33" borderId="28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vertical="center" wrapText="1"/>
      <protection/>
    </xf>
    <xf numFmtId="0" fontId="14" fillId="33" borderId="0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NumberFormat="1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vertical="center" wrapText="1"/>
    </xf>
    <xf numFmtId="0" fontId="11" fillId="33" borderId="19" xfId="0" applyFont="1" applyFill="1" applyBorder="1" applyAlignment="1">
      <alignment vertical="center" wrapText="1"/>
    </xf>
    <xf numFmtId="0" fontId="14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 quotePrefix="1">
      <alignment horizontal="left" vertical="center"/>
    </xf>
    <xf numFmtId="0" fontId="18" fillId="33" borderId="0" xfId="0" applyFont="1" applyFill="1" applyBorder="1" applyAlignment="1" quotePrefix="1">
      <alignment horizontal="center" vertical="center"/>
    </xf>
    <xf numFmtId="0" fontId="18" fillId="33" borderId="0" xfId="0" applyFont="1" applyFill="1" applyBorder="1" applyAlignment="1" quotePrefix="1">
      <alignment horizontal="left" vertical="center"/>
    </xf>
    <xf numFmtId="0" fontId="21" fillId="33" borderId="0" xfId="0" applyFont="1" applyFill="1" applyBorder="1" applyAlignment="1" quotePrefix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0" fillId="33" borderId="0" xfId="0" applyFont="1" applyFill="1" applyBorder="1" applyAlignment="1" quotePrefix="1">
      <alignment horizontal="left" vertical="center" wrapText="1"/>
    </xf>
    <xf numFmtId="0" fontId="21" fillId="33" borderId="0" xfId="0" applyFont="1" applyFill="1" applyBorder="1" applyAlignment="1" quotePrefix="1">
      <alignment horizontal="left" vertical="center" wrapText="1"/>
    </xf>
    <xf numFmtId="0" fontId="20" fillId="33" borderId="0" xfId="0" applyFont="1" applyFill="1" applyBorder="1" applyAlignment="1" quotePrefix="1">
      <alignment horizontal="left" vertic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3" fillId="33" borderId="0" xfId="0" applyNumberFormat="1" applyFont="1" applyFill="1" applyBorder="1" applyAlignment="1" applyProtection="1" quotePrefix="1">
      <alignment horizontal="center" vertical="center"/>
      <protection/>
    </xf>
    <xf numFmtId="3" fontId="23" fillId="33" borderId="0" xfId="0" applyNumberFormat="1" applyFont="1" applyFill="1" applyBorder="1" applyAlignment="1" applyProtection="1">
      <alignment/>
      <protection/>
    </xf>
    <xf numFmtId="0" fontId="20" fillId="33" borderId="11" xfId="0" applyFont="1" applyFill="1" applyBorder="1" applyAlignment="1" quotePrefix="1">
      <alignment horizontal="left" vertical="center" wrapText="1"/>
    </xf>
    <xf numFmtId="0" fontId="20" fillId="33" borderId="11" xfId="0" applyFont="1" applyFill="1" applyBorder="1" applyAlignment="1" quotePrefix="1">
      <alignment horizontal="center" vertical="center" wrapText="1"/>
    </xf>
    <xf numFmtId="0" fontId="19" fillId="33" borderId="11" xfId="0" applyNumberFormat="1" applyFont="1" applyFill="1" applyBorder="1" applyAlignment="1" applyProtection="1" quotePrefix="1">
      <alignment horizontal="left" vertical="center"/>
      <protection/>
    </xf>
    <xf numFmtId="0" fontId="14" fillId="33" borderId="0" xfId="0" applyNumberFormat="1" applyFont="1" applyFill="1" applyBorder="1" applyAlignment="1" applyProtection="1" quotePrefix="1">
      <alignment horizontal="center" vertical="center"/>
      <protection/>
    </xf>
    <xf numFmtId="3" fontId="14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 quotePrefix="1">
      <alignment horizontal="left"/>
      <protection/>
    </xf>
    <xf numFmtId="3" fontId="14" fillId="33" borderId="0" xfId="0" applyNumberFormat="1" applyFont="1" applyFill="1" applyBorder="1" applyAlignment="1" applyProtection="1">
      <alignment/>
      <protection/>
    </xf>
    <xf numFmtId="3" fontId="19" fillId="33" borderId="0" xfId="0" applyNumberFormat="1" applyFont="1" applyFill="1" applyBorder="1" applyAlignment="1" applyProtection="1" quotePrefix="1">
      <alignment horizontal="left" wrapText="1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24" fillId="33" borderId="0" xfId="0" applyFont="1" applyFill="1" applyBorder="1" applyAlignment="1" quotePrefix="1">
      <alignment horizontal="left" vertical="center"/>
    </xf>
    <xf numFmtId="3" fontId="14" fillId="33" borderId="0" xfId="0" applyNumberFormat="1" applyFont="1" applyFill="1" applyBorder="1" applyAlignment="1" applyProtection="1">
      <alignment horizontal="left"/>
      <protection/>
    </xf>
    <xf numFmtId="0" fontId="25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 quotePrefix="1">
      <alignment horizontal="left"/>
      <protection/>
    </xf>
    <xf numFmtId="0" fontId="0" fillId="33" borderId="0" xfId="0" applyFont="1" applyFill="1" applyAlignment="1">
      <alignment horizontal="center" wrapText="1"/>
    </xf>
    <xf numFmtId="1" fontId="11" fillId="33" borderId="28" xfId="0" applyNumberFormat="1" applyFont="1" applyFill="1" applyBorder="1" applyAlignment="1">
      <alignment horizontal="right" vertical="top" wrapText="1"/>
    </xf>
    <xf numFmtId="0" fontId="11" fillId="33" borderId="31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right" wrapText="1"/>
    </xf>
    <xf numFmtId="3" fontId="2" fillId="33" borderId="12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 quotePrefix="1">
      <alignment horizontal="left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2" xfId="0" applyNumberFormat="1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/>
    </xf>
    <xf numFmtId="3" fontId="30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 vertical="center" wrapText="1" readingOrder="1"/>
    </xf>
    <xf numFmtId="3" fontId="4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 readingOrder="1"/>
    </xf>
    <xf numFmtId="3" fontId="10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/>
    </xf>
    <xf numFmtId="0" fontId="2" fillId="9" borderId="0" xfId="0" applyNumberFormat="1" applyFont="1" applyFill="1" applyBorder="1" applyAlignment="1">
      <alignment/>
    </xf>
    <xf numFmtId="0" fontId="4" fillId="9" borderId="0" xfId="0" applyNumberFormat="1" applyFont="1" applyFill="1" applyBorder="1" applyAlignment="1">
      <alignment/>
    </xf>
    <xf numFmtId="0" fontId="3" fillId="9" borderId="0" xfId="0" applyNumberFormat="1" applyFont="1" applyFill="1" applyBorder="1" applyAlignment="1">
      <alignment/>
    </xf>
    <xf numFmtId="3" fontId="4" fillId="9" borderId="0" xfId="0" applyNumberFormat="1" applyFont="1" applyFill="1" applyBorder="1" applyAlignment="1">
      <alignment/>
    </xf>
    <xf numFmtId="3" fontId="3" fillId="9" borderId="0" xfId="0" applyNumberFormat="1" applyFont="1" applyFill="1" applyAlignment="1">
      <alignment/>
    </xf>
    <xf numFmtId="3" fontId="2" fillId="9" borderId="0" xfId="0" applyNumberFormat="1" applyFont="1" applyFill="1" applyAlignment="1">
      <alignment horizontal="left"/>
    </xf>
    <xf numFmtId="0" fontId="2" fillId="9" borderId="0" xfId="0" applyNumberFormat="1" applyFont="1" applyFill="1" applyBorder="1" applyAlignment="1">
      <alignment/>
    </xf>
    <xf numFmtId="3" fontId="2" fillId="9" borderId="0" xfId="0" applyNumberFormat="1" applyFont="1" applyFill="1" applyBorder="1" applyAlignment="1">
      <alignment/>
    </xf>
    <xf numFmtId="3" fontId="2" fillId="9" borderId="0" xfId="0" applyNumberFormat="1" applyFont="1" applyFill="1" applyBorder="1" applyAlignment="1">
      <alignment wrapText="1"/>
    </xf>
    <xf numFmtId="3" fontId="2" fillId="9" borderId="0" xfId="0" applyNumberFormat="1" applyFont="1" applyFill="1" applyAlignment="1">
      <alignment horizontal="left"/>
    </xf>
    <xf numFmtId="3" fontId="2" fillId="9" borderId="0" xfId="0" applyNumberFormat="1" applyFont="1" applyFill="1" applyAlignment="1" quotePrefix="1">
      <alignment horizontal="left"/>
    </xf>
    <xf numFmtId="3" fontId="7" fillId="9" borderId="0" xfId="0" applyNumberFormat="1" applyFont="1" applyFill="1" applyAlignment="1">
      <alignment/>
    </xf>
    <xf numFmtId="3" fontId="7" fillId="9" borderId="0" xfId="0" applyNumberFormat="1" applyFont="1" applyFill="1" applyAlignment="1">
      <alignment wrapText="1"/>
    </xf>
    <xf numFmtId="3" fontId="2" fillId="9" borderId="0" xfId="0" applyNumberFormat="1" applyFont="1" applyFill="1" applyAlignment="1">
      <alignment/>
    </xf>
    <xf numFmtId="3" fontId="9" fillId="9" borderId="0" xfId="0" applyNumberFormat="1" applyFont="1" applyFill="1" applyBorder="1" applyAlignment="1" quotePrefix="1">
      <alignment horizontal="left"/>
    </xf>
    <xf numFmtId="3" fontId="8" fillId="9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0" fontId="33" fillId="33" borderId="0" xfId="0" applyFont="1" applyFill="1" applyAlignment="1">
      <alignment horizontal="center" wrapText="1"/>
    </xf>
    <xf numFmtId="3" fontId="2" fillId="33" borderId="12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horizontal="left" vertical="center"/>
    </xf>
    <xf numFmtId="1" fontId="11" fillId="33" borderId="32" xfId="0" applyNumberFormat="1" applyFont="1" applyFill="1" applyBorder="1" applyAlignment="1">
      <alignment horizontal="left" vertical="center"/>
    </xf>
    <xf numFmtId="1" fontId="11" fillId="33" borderId="28" xfId="0" applyNumberFormat="1" applyFont="1" applyFill="1" applyBorder="1" applyAlignment="1">
      <alignment horizontal="left" vertical="center" wrapText="1"/>
    </xf>
    <xf numFmtId="1" fontId="11" fillId="33" borderId="33" xfId="0" applyNumberFormat="1" applyFont="1" applyFill="1" applyBorder="1" applyAlignment="1">
      <alignment horizontal="left" vertical="center" wrapText="1"/>
    </xf>
    <xf numFmtId="0" fontId="4" fillId="33" borderId="34" xfId="0" applyNumberFormat="1" applyFont="1" applyFill="1" applyBorder="1" applyAlignment="1">
      <alignment horizontal="center"/>
    </xf>
    <xf numFmtId="0" fontId="3" fillId="11" borderId="35" xfId="0" applyNumberFormat="1" applyFont="1" applyFill="1" applyBorder="1" applyAlignment="1">
      <alignment horizontal="center" vertical="center" wrapText="1"/>
    </xf>
    <xf numFmtId="0" fontId="4" fillId="11" borderId="36" xfId="0" applyNumberFormat="1" applyFont="1" applyFill="1" applyBorder="1" applyAlignment="1">
      <alignment horizontal="center" vertical="center" wrapText="1"/>
    </xf>
    <xf numFmtId="3" fontId="4" fillId="11" borderId="36" xfId="0" applyNumberFormat="1" applyFont="1" applyFill="1" applyBorder="1" applyAlignment="1">
      <alignment horizontal="center" vertical="center" wrapText="1" readingOrder="1"/>
    </xf>
    <xf numFmtId="3" fontId="4" fillId="11" borderId="36" xfId="0" applyNumberFormat="1" applyFont="1" applyFill="1" applyBorder="1" applyAlignment="1">
      <alignment horizontal="center" vertical="center" wrapText="1"/>
    </xf>
    <xf numFmtId="3" fontId="2" fillId="33" borderId="37" xfId="0" applyNumberFormat="1" applyFont="1" applyFill="1" applyBorder="1" applyAlignment="1">
      <alignment horizontal="right"/>
    </xf>
    <xf numFmtId="3" fontId="2" fillId="33" borderId="37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" fontId="11" fillId="33" borderId="24" xfId="0" applyNumberFormat="1" applyFont="1" applyFill="1" applyBorder="1" applyAlignment="1">
      <alignment horizontal="left" vertical="center" wrapText="1"/>
    </xf>
    <xf numFmtId="1" fontId="11" fillId="33" borderId="16" xfId="0" applyNumberFormat="1" applyFont="1" applyFill="1" applyBorder="1" applyAlignment="1">
      <alignment horizontal="left" vertical="center" wrapText="1"/>
    </xf>
    <xf numFmtId="3" fontId="3" fillId="33" borderId="0" xfId="0" applyNumberFormat="1" applyFont="1" applyFill="1" applyAlignment="1">
      <alignment horizontal="center"/>
    </xf>
    <xf numFmtId="1" fontId="11" fillId="33" borderId="38" xfId="0" applyNumberFormat="1" applyFont="1" applyFill="1" applyBorder="1" applyAlignment="1">
      <alignment horizontal="right" vertical="top" wrapText="1"/>
    </xf>
    <xf numFmtId="3" fontId="16" fillId="9" borderId="0" xfId="0" applyNumberFormat="1" applyFont="1" applyFill="1" applyBorder="1" applyAlignment="1" quotePrefix="1">
      <alignment horizontal="left"/>
    </xf>
    <xf numFmtId="3" fontId="17" fillId="9" borderId="0" xfId="0" applyNumberFormat="1" applyFont="1" applyFill="1" applyBorder="1" applyAlignment="1" quotePrefix="1">
      <alignment horizontal="left"/>
    </xf>
    <xf numFmtId="3" fontId="17" fillId="9" borderId="0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right" wrapText="1"/>
    </xf>
    <xf numFmtId="0" fontId="17" fillId="34" borderId="12" xfId="0" applyFont="1" applyFill="1" applyBorder="1" applyAlignment="1">
      <alignment horizontal="left" vertical="center" wrapText="1"/>
    </xf>
    <xf numFmtId="0" fontId="31" fillId="35" borderId="12" xfId="0" applyFont="1" applyFill="1" applyBorder="1" applyAlignment="1">
      <alignment horizontal="left" vertical="center" wrapText="1"/>
    </xf>
    <xf numFmtId="3" fontId="2" fillId="33" borderId="28" xfId="0" applyNumberFormat="1" applyFont="1" applyFill="1" applyBorder="1" applyAlignment="1">
      <alignment horizontal="center" vertical="center"/>
    </xf>
    <xf numFmtId="3" fontId="2" fillId="33" borderId="28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left"/>
    </xf>
    <xf numFmtId="3" fontId="2" fillId="33" borderId="28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 vertical="center"/>
    </xf>
    <xf numFmtId="3" fontId="4" fillId="33" borderId="28" xfId="0" applyNumberFormat="1" applyFont="1" applyFill="1" applyBorder="1" applyAlignment="1">
      <alignment/>
    </xf>
    <xf numFmtId="0" fontId="31" fillId="9" borderId="12" xfId="0" applyFont="1" applyFill="1" applyBorder="1" applyAlignment="1">
      <alignment horizontal="left" vertical="center" wrapText="1"/>
    </xf>
    <xf numFmtId="0" fontId="12" fillId="9" borderId="12" xfId="0" applyFont="1" applyFill="1" applyBorder="1" applyAlignment="1">
      <alignment horizontal="left" vertical="center" wrapText="1"/>
    </xf>
    <xf numFmtId="0" fontId="9" fillId="33" borderId="0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wrapText="1"/>
    </xf>
    <xf numFmtId="3" fontId="2" fillId="33" borderId="12" xfId="0" applyNumberFormat="1" applyFont="1" applyFill="1" applyBorder="1" applyAlignment="1">
      <alignment wrapText="1"/>
    </xf>
    <xf numFmtId="3" fontId="7" fillId="33" borderId="12" xfId="0" applyNumberFormat="1" applyFont="1" applyFill="1" applyBorder="1" applyAlignment="1">
      <alignment/>
    </xf>
    <xf numFmtId="3" fontId="4" fillId="11" borderId="35" xfId="0" applyNumberFormat="1" applyFont="1" applyFill="1" applyBorder="1" applyAlignment="1">
      <alignment horizontal="center" vertical="center" wrapText="1" readingOrder="1"/>
    </xf>
    <xf numFmtId="3" fontId="5" fillId="11" borderId="36" xfId="0" applyNumberFormat="1" applyFont="1" applyFill="1" applyBorder="1" applyAlignment="1">
      <alignment horizontal="center" vertical="center" wrapText="1" readingOrder="1"/>
    </xf>
    <xf numFmtId="3" fontId="5" fillId="11" borderId="36" xfId="0" applyNumberFormat="1" applyFont="1" applyFill="1" applyBorder="1" applyAlignment="1">
      <alignment horizontal="center" vertical="center" wrapText="1" readingOrder="1"/>
    </xf>
    <xf numFmtId="3" fontId="6" fillId="11" borderId="36" xfId="0" applyNumberFormat="1" applyFont="1" applyFill="1" applyBorder="1" applyAlignment="1">
      <alignment horizontal="center" vertical="center" wrapText="1" readingOrder="1"/>
    </xf>
    <xf numFmtId="3" fontId="4" fillId="11" borderId="39" xfId="0" applyNumberFormat="1" applyFont="1" applyFill="1" applyBorder="1" applyAlignment="1">
      <alignment horizontal="center" vertical="center" wrapText="1"/>
    </xf>
    <xf numFmtId="0" fontId="4" fillId="33" borderId="40" xfId="0" applyNumberFormat="1" applyFont="1" applyFill="1" applyBorder="1" applyAlignment="1">
      <alignment horizontal="center"/>
    </xf>
    <xf numFmtId="3" fontId="2" fillId="33" borderId="41" xfId="0" applyNumberFormat="1" applyFont="1" applyFill="1" applyBorder="1" applyAlignment="1">
      <alignment/>
    </xf>
    <xf numFmtId="0" fontId="4" fillId="33" borderId="40" xfId="0" applyNumberFormat="1" applyFont="1" applyFill="1" applyBorder="1" applyAlignment="1">
      <alignment horizontal="center"/>
    </xf>
    <xf numFmtId="0" fontId="3" fillId="16" borderId="42" xfId="0" applyNumberFormat="1" applyFont="1" applyFill="1" applyBorder="1" applyAlignment="1">
      <alignment horizontal="center"/>
    </xf>
    <xf numFmtId="0" fontId="4" fillId="16" borderId="37" xfId="0" applyNumberFormat="1" applyFont="1" applyFill="1" applyBorder="1" applyAlignment="1">
      <alignment/>
    </xf>
    <xf numFmtId="3" fontId="2" fillId="16" borderId="37" xfId="0" applyNumberFormat="1" applyFont="1" applyFill="1" applyBorder="1" applyAlignment="1">
      <alignment/>
    </xf>
    <xf numFmtId="3" fontId="2" fillId="16" borderId="43" xfId="0" applyNumberFormat="1" applyFont="1" applyFill="1" applyBorder="1" applyAlignment="1">
      <alignment/>
    </xf>
    <xf numFmtId="3" fontId="2" fillId="33" borderId="41" xfId="0" applyNumberFormat="1" applyFont="1" applyFill="1" applyBorder="1" applyAlignment="1">
      <alignment/>
    </xf>
    <xf numFmtId="3" fontId="2" fillId="33" borderId="43" xfId="0" applyNumberFormat="1" applyFont="1" applyFill="1" applyBorder="1" applyAlignment="1">
      <alignment/>
    </xf>
    <xf numFmtId="3" fontId="4" fillId="33" borderId="40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/>
    </xf>
    <xf numFmtId="3" fontId="7" fillId="33" borderId="41" xfId="0" applyNumberFormat="1" applyFont="1" applyFill="1" applyBorder="1" applyAlignment="1">
      <alignment/>
    </xf>
    <xf numFmtId="0" fontId="4" fillId="33" borderId="42" xfId="0" applyNumberFormat="1" applyFont="1" applyFill="1" applyBorder="1" applyAlignment="1">
      <alignment horizontal="center"/>
    </xf>
    <xf numFmtId="0" fontId="4" fillId="33" borderId="37" xfId="0" applyNumberFormat="1" applyFont="1" applyFill="1" applyBorder="1" applyAlignment="1" quotePrefix="1">
      <alignment horizontal="left"/>
    </xf>
    <xf numFmtId="0" fontId="4" fillId="11" borderId="35" xfId="0" applyNumberFormat="1" applyFont="1" applyFill="1" applyBorder="1" applyAlignment="1">
      <alignment horizontal="center" vertical="center" wrapText="1"/>
    </xf>
    <xf numFmtId="0" fontId="4" fillId="11" borderId="36" xfId="0" applyNumberFormat="1" applyFont="1" applyFill="1" applyBorder="1" applyAlignment="1">
      <alignment horizontal="center" vertical="center" wrapText="1"/>
    </xf>
    <xf numFmtId="3" fontId="4" fillId="11" borderId="36" xfId="0" applyNumberFormat="1" applyFont="1" applyFill="1" applyBorder="1" applyAlignment="1">
      <alignment horizontal="center" vertical="center" wrapText="1" readingOrder="1"/>
    </xf>
    <xf numFmtId="3" fontId="4" fillId="11" borderId="36" xfId="0" applyNumberFormat="1" applyFont="1" applyFill="1" applyBorder="1" applyAlignment="1">
      <alignment horizontal="center" vertical="center" wrapText="1"/>
    </xf>
    <xf numFmtId="3" fontId="4" fillId="11" borderId="39" xfId="0" applyNumberFormat="1" applyFont="1" applyFill="1" applyBorder="1" applyAlignment="1">
      <alignment horizontal="center" vertical="center" wrapText="1"/>
    </xf>
    <xf numFmtId="0" fontId="4" fillId="33" borderId="40" xfId="0" applyNumberFormat="1" applyFont="1" applyFill="1" applyBorder="1" applyAlignment="1">
      <alignment horizontal="center" vertical="center"/>
    </xf>
    <xf numFmtId="0" fontId="34" fillId="33" borderId="42" xfId="0" applyNumberFormat="1" applyFont="1" applyFill="1" applyBorder="1" applyAlignment="1">
      <alignment horizontal="center" vertical="center"/>
    </xf>
    <xf numFmtId="0" fontId="5" fillId="33" borderId="37" xfId="0" applyNumberFormat="1" applyFont="1" applyFill="1" applyBorder="1" applyAlignment="1" quotePrefix="1">
      <alignment horizontal="left" vertical="center"/>
    </xf>
    <xf numFmtId="3" fontId="2" fillId="33" borderId="37" xfId="0" applyNumberFormat="1" applyFont="1" applyFill="1" applyBorder="1" applyAlignment="1">
      <alignment vertical="center"/>
    </xf>
    <xf numFmtId="3" fontId="2" fillId="33" borderId="43" xfId="0" applyNumberFormat="1" applyFont="1" applyFill="1" applyBorder="1" applyAlignment="1">
      <alignment vertical="center"/>
    </xf>
    <xf numFmtId="0" fontId="12" fillId="11" borderId="35" xfId="0" applyFont="1" applyFill="1" applyBorder="1" applyAlignment="1">
      <alignment vertical="center" wrapText="1"/>
    </xf>
    <xf numFmtId="0" fontId="12" fillId="11" borderId="36" xfId="0" applyFont="1" applyFill="1" applyBorder="1" applyAlignment="1">
      <alignment horizontal="center" vertical="center"/>
    </xf>
    <xf numFmtId="0" fontId="17" fillId="34" borderId="40" xfId="0" applyFont="1" applyFill="1" applyBorder="1" applyAlignment="1">
      <alignment horizontal="center" vertical="center"/>
    </xf>
    <xf numFmtId="0" fontId="31" fillId="35" borderId="40" xfId="0" applyFont="1" applyFill="1" applyBorder="1" applyAlignment="1">
      <alignment horizontal="center" vertical="center"/>
    </xf>
    <xf numFmtId="0" fontId="12" fillId="9" borderId="40" xfId="0" applyFont="1" applyFill="1" applyBorder="1" applyAlignment="1">
      <alignment horizontal="center" vertical="center"/>
    </xf>
    <xf numFmtId="0" fontId="31" fillId="9" borderId="40" xfId="0" applyFont="1" applyFill="1" applyBorder="1" applyAlignment="1">
      <alignment horizontal="center" vertical="center"/>
    </xf>
    <xf numFmtId="0" fontId="3" fillId="11" borderId="35" xfId="0" applyNumberFormat="1" applyFont="1" applyFill="1" applyBorder="1" applyAlignment="1">
      <alignment horizontal="center"/>
    </xf>
    <xf numFmtId="0" fontId="3" fillId="11" borderId="36" xfId="0" applyNumberFormat="1" applyFont="1" applyFill="1" applyBorder="1" applyAlignment="1">
      <alignment/>
    </xf>
    <xf numFmtId="0" fontId="2" fillId="33" borderId="40" xfId="0" applyNumberFormat="1" applyFont="1" applyFill="1" applyBorder="1" applyAlignment="1">
      <alignment horizontal="center"/>
    </xf>
    <xf numFmtId="0" fontId="2" fillId="33" borderId="42" xfId="0" applyNumberFormat="1" applyFont="1" applyFill="1" applyBorder="1" applyAlignment="1">
      <alignment horizontal="center"/>
    </xf>
    <xf numFmtId="0" fontId="2" fillId="33" borderId="37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4" fontId="12" fillId="9" borderId="12" xfId="0" applyNumberFormat="1" applyFont="1" applyFill="1" applyBorder="1" applyAlignment="1">
      <alignment horizontal="right" vertical="center"/>
    </xf>
    <xf numFmtId="4" fontId="31" fillId="9" borderId="12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left" wrapText="1"/>
    </xf>
    <xf numFmtId="3" fontId="2" fillId="33" borderId="44" xfId="0" applyNumberFormat="1" applyFont="1" applyFill="1" applyBorder="1" applyAlignment="1">
      <alignment horizontal="left" wrapText="1"/>
    </xf>
    <xf numFmtId="3" fontId="2" fillId="33" borderId="29" xfId="0" applyNumberFormat="1" applyFont="1" applyFill="1" applyBorder="1" applyAlignment="1">
      <alignment horizontal="left" vertical="center"/>
    </xf>
    <xf numFmtId="3" fontId="2" fillId="33" borderId="44" xfId="0" applyNumberFormat="1" applyFont="1" applyFill="1" applyBorder="1" applyAlignment="1">
      <alignment horizontal="left" vertical="center"/>
    </xf>
    <xf numFmtId="0" fontId="12" fillId="11" borderId="36" xfId="0" applyFont="1" applyFill="1" applyBorder="1" applyAlignment="1">
      <alignment horizontal="center" vertical="center"/>
    </xf>
    <xf numFmtId="0" fontId="12" fillId="11" borderId="39" xfId="0" applyFont="1" applyFill="1" applyBorder="1" applyAlignment="1">
      <alignment horizontal="center" vertical="center"/>
    </xf>
    <xf numFmtId="4" fontId="31" fillId="35" borderId="12" xfId="0" applyNumberFormat="1" applyFont="1" applyFill="1" applyBorder="1" applyAlignment="1">
      <alignment horizontal="right" vertical="center"/>
    </xf>
    <xf numFmtId="4" fontId="31" fillId="35" borderId="41" xfId="0" applyNumberFormat="1" applyFont="1" applyFill="1" applyBorder="1" applyAlignment="1">
      <alignment horizontal="right" vertical="center"/>
    </xf>
    <xf numFmtId="4" fontId="12" fillId="9" borderId="12" xfId="0" applyNumberFormat="1" applyFont="1" applyFill="1" applyBorder="1" applyAlignment="1">
      <alignment horizontal="center" vertical="center"/>
    </xf>
    <xf numFmtId="4" fontId="12" fillId="9" borderId="41" xfId="0" applyNumberFormat="1" applyFont="1" applyFill="1" applyBorder="1" applyAlignment="1">
      <alignment horizontal="center" vertical="center"/>
    </xf>
    <xf numFmtId="0" fontId="2" fillId="9" borderId="34" xfId="0" applyNumberFormat="1" applyFont="1" applyFill="1" applyBorder="1" applyAlignment="1">
      <alignment horizontal="left" vertical="center"/>
    </xf>
    <xf numFmtId="0" fontId="2" fillId="9" borderId="14" xfId="0" applyNumberFormat="1" applyFont="1" applyFill="1" applyBorder="1" applyAlignment="1">
      <alignment horizontal="left" vertical="center"/>
    </xf>
    <xf numFmtId="0" fontId="2" fillId="9" borderId="11" xfId="0" applyNumberFormat="1" applyFont="1" applyFill="1" applyBorder="1" applyAlignment="1">
      <alignment horizontal="left" vertical="center"/>
    </xf>
    <xf numFmtId="0" fontId="2" fillId="9" borderId="45" xfId="0" applyNumberFormat="1" applyFont="1" applyFill="1" applyBorder="1" applyAlignment="1">
      <alignment horizontal="left" vertical="center"/>
    </xf>
    <xf numFmtId="3" fontId="2" fillId="0" borderId="28" xfId="0" applyNumberFormat="1" applyFont="1" applyFill="1" applyBorder="1" applyAlignment="1">
      <alignment horizontal="left" wrapText="1"/>
    </xf>
    <xf numFmtId="4" fontId="17" fillId="34" borderId="12" xfId="0" applyNumberFormat="1" applyFont="1" applyFill="1" applyBorder="1" applyAlignment="1">
      <alignment horizontal="right" vertical="center"/>
    </xf>
    <xf numFmtId="4" fontId="17" fillId="34" borderId="12" xfId="0" applyNumberFormat="1" applyFont="1" applyFill="1" applyBorder="1" applyAlignment="1">
      <alignment horizontal="right" vertical="center" wrapText="1"/>
    </xf>
    <xf numFmtId="4" fontId="17" fillId="34" borderId="41" xfId="0" applyNumberFormat="1" applyFont="1" applyFill="1" applyBorder="1" applyAlignment="1">
      <alignment horizontal="right" vertical="center"/>
    </xf>
    <xf numFmtId="0" fontId="12" fillId="11" borderId="36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4" fontId="0" fillId="9" borderId="12" xfId="51" applyNumberFormat="1" applyFont="1" applyFill="1" applyBorder="1" applyAlignment="1">
      <alignment horizontal="right"/>
    </xf>
    <xf numFmtId="4" fontId="0" fillId="9" borderId="41" xfId="51" applyNumberFormat="1" applyFont="1" applyFill="1" applyBorder="1" applyAlignment="1">
      <alignment horizontal="right"/>
    </xf>
    <xf numFmtId="4" fontId="32" fillId="3" borderId="37" xfId="0" applyNumberFormat="1" applyFont="1" applyFill="1" applyBorder="1" applyAlignment="1">
      <alignment horizontal="right" vertical="center"/>
    </xf>
    <xf numFmtId="4" fontId="32" fillId="3" borderId="43" xfId="0" applyNumberFormat="1" applyFont="1" applyFill="1" applyBorder="1" applyAlignment="1">
      <alignment horizontal="right" vertical="center"/>
    </xf>
    <xf numFmtId="4" fontId="12" fillId="9" borderId="10" xfId="0" applyNumberFormat="1" applyFont="1" applyFill="1" applyBorder="1" applyAlignment="1">
      <alignment horizontal="center" vertical="center"/>
    </xf>
    <xf numFmtId="4" fontId="12" fillId="9" borderId="45" xfId="0" applyNumberFormat="1" applyFont="1" applyFill="1" applyBorder="1" applyAlignment="1">
      <alignment horizontal="center" vertical="center"/>
    </xf>
    <xf numFmtId="4" fontId="31" fillId="9" borderId="10" xfId="0" applyNumberFormat="1" applyFont="1" applyFill="1" applyBorder="1" applyAlignment="1">
      <alignment horizontal="center" vertical="center"/>
    </xf>
    <xf numFmtId="4" fontId="31" fillId="9" borderId="45" xfId="0" applyNumberFormat="1" applyFont="1" applyFill="1" applyBorder="1" applyAlignment="1">
      <alignment horizontal="center" vertical="center"/>
    </xf>
    <xf numFmtId="4" fontId="12" fillId="9" borderId="46" xfId="0" applyNumberFormat="1" applyFont="1" applyFill="1" applyBorder="1" applyAlignment="1">
      <alignment horizontal="center" vertical="center"/>
    </xf>
    <xf numFmtId="4" fontId="31" fillId="9" borderId="46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4" fillId="33" borderId="14" xfId="0" applyNumberFormat="1" applyFont="1" applyFill="1" applyBorder="1" applyAlignment="1">
      <alignment horizontal="center"/>
    </xf>
    <xf numFmtId="0" fontId="5" fillId="33" borderId="42" xfId="0" applyNumberFormat="1" applyFont="1" applyFill="1" applyBorder="1" applyAlignment="1">
      <alignment horizontal="center"/>
    </xf>
    <xf numFmtId="0" fontId="5" fillId="33" borderId="37" xfId="0" applyNumberFormat="1" applyFont="1" applyFill="1" applyBorder="1" applyAlignment="1">
      <alignment horizontal="center"/>
    </xf>
    <xf numFmtId="0" fontId="2" fillId="33" borderId="28" xfId="0" applyNumberFormat="1" applyFont="1" applyFill="1" applyBorder="1" applyAlignment="1">
      <alignment horizontal="left" vertical="center" wrapText="1"/>
    </xf>
    <xf numFmtId="3" fontId="4" fillId="33" borderId="28" xfId="0" applyNumberFormat="1" applyFont="1" applyFill="1" applyBorder="1" applyAlignment="1">
      <alignment horizontal="left"/>
    </xf>
    <xf numFmtId="3" fontId="2" fillId="33" borderId="28" xfId="0" applyNumberFormat="1" applyFont="1" applyFill="1" applyBorder="1" applyAlignment="1">
      <alignment horizontal="center" vertical="center"/>
    </xf>
    <xf numFmtId="4" fontId="31" fillId="9" borderId="12" xfId="0" applyNumberFormat="1" applyFont="1" applyFill="1" applyBorder="1" applyAlignment="1">
      <alignment horizontal="center" vertical="center"/>
    </xf>
    <xf numFmtId="4" fontId="31" fillId="9" borderId="41" xfId="0" applyNumberFormat="1" applyFont="1" applyFill="1" applyBorder="1" applyAlignment="1">
      <alignment horizontal="center" vertical="center"/>
    </xf>
    <xf numFmtId="4" fontId="11" fillId="9" borderId="12" xfId="51" applyNumberFormat="1" applyFont="1" applyFill="1" applyBorder="1" applyAlignment="1">
      <alignment horizontal="right"/>
    </xf>
    <xf numFmtId="3" fontId="17" fillId="33" borderId="29" xfId="0" applyNumberFormat="1" applyFont="1" applyFill="1" applyBorder="1" applyAlignment="1">
      <alignment horizontal="center"/>
    </xf>
    <xf numFmtId="3" fontId="17" fillId="33" borderId="47" xfId="0" applyNumberFormat="1" applyFont="1" applyFill="1" applyBorder="1" applyAlignment="1">
      <alignment horizontal="center"/>
    </xf>
    <xf numFmtId="3" fontId="17" fillId="33" borderId="44" xfId="0" applyNumberFormat="1" applyFont="1" applyFill="1" applyBorder="1" applyAlignment="1">
      <alignment horizontal="center"/>
    </xf>
    <xf numFmtId="0" fontId="13" fillId="33" borderId="48" xfId="0" applyNumberFormat="1" applyFont="1" applyFill="1" applyBorder="1" applyAlignment="1" applyProtection="1" quotePrefix="1">
      <alignment horizontal="left" wrapText="1"/>
      <protection/>
    </xf>
    <xf numFmtId="0" fontId="25" fillId="33" borderId="48" xfId="0" applyNumberFormat="1" applyFont="1" applyFill="1" applyBorder="1" applyAlignment="1" applyProtection="1">
      <alignment wrapText="1"/>
      <protection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47" xfId="0" applyFont="1" applyFill="1" applyBorder="1" applyAlignment="1">
      <alignment horizontal="center" vertical="center"/>
    </xf>
    <xf numFmtId="0" fontId="15" fillId="33" borderId="47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0" borderId="10" xfId="0" applyFont="1" applyBorder="1" applyAlignment="1" quotePrefix="1">
      <alignment horizontal="left"/>
    </xf>
    <xf numFmtId="0" fontId="0" fillId="0" borderId="11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0" fontId="15" fillId="0" borderId="11" xfId="0" applyNumberFormat="1" applyFont="1" applyFill="1" applyBorder="1" applyAlignment="1" applyProtection="1">
      <alignment wrapText="1"/>
      <protection/>
    </xf>
    <xf numFmtId="0" fontId="12" fillId="0" borderId="10" xfId="0" applyNumberFormat="1" applyFont="1" applyFill="1" applyBorder="1" applyAlignment="1" applyProtection="1" quotePrefix="1">
      <alignment horizontal="left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4" fillId="0" borderId="10" xfId="0" applyNumberFormat="1" applyFont="1" applyFill="1" applyBorder="1" applyAlignment="1" applyProtection="1">
      <alignment horizontal="left" wrapText="1"/>
      <protection/>
    </xf>
    <xf numFmtId="0" fontId="26" fillId="0" borderId="11" xfId="0" applyNumberFormat="1" applyFont="1" applyFill="1" applyBorder="1" applyAlignment="1" applyProtection="1">
      <alignment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6" fillId="0" borderId="0" xfId="0" applyFont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3"/>
  <sheetViews>
    <sheetView tabSelected="1" view="pageBreakPreview" zoomScale="75" zoomScaleNormal="75" zoomScaleSheetLayoutView="75" zoomScalePageLayoutView="0" workbookViewId="0" topLeftCell="A82">
      <selection activeCell="E100" sqref="E100"/>
    </sheetView>
  </sheetViews>
  <sheetFormatPr defaultColWidth="9.140625" defaultRowHeight="12.75"/>
  <cols>
    <col min="1" max="1" width="11.140625" style="40" customWidth="1"/>
    <col min="2" max="2" width="42.57421875" style="41" customWidth="1"/>
    <col min="3" max="3" width="14.140625" style="29" customWidth="1"/>
    <col min="4" max="4" width="15.57421875" style="30" customWidth="1"/>
    <col min="5" max="5" width="15.57421875" style="29" customWidth="1"/>
    <col min="6" max="7" width="13.421875" style="29" customWidth="1"/>
    <col min="8" max="8" width="16.421875" style="29" customWidth="1"/>
    <col min="9" max="9" width="14.421875" style="29" customWidth="1"/>
    <col min="10" max="10" width="14.28125" style="29" customWidth="1"/>
    <col min="11" max="12" width="10.140625" style="29" hidden="1" customWidth="1"/>
    <col min="13" max="13" width="11.140625" style="29" hidden="1" customWidth="1"/>
    <col min="14" max="14" width="20.8515625" style="29" hidden="1" customWidth="1"/>
    <col min="15" max="15" width="14.57421875" style="29" customWidth="1"/>
    <col min="16" max="16" width="13.28125" style="29" customWidth="1"/>
    <col min="17" max="17" width="14.7109375" style="29" customWidth="1"/>
    <col min="18" max="18" width="12.7109375" style="29" customWidth="1"/>
    <col min="19" max="19" width="13.57421875" style="29" customWidth="1"/>
    <col min="20" max="20" width="15.421875" style="29" customWidth="1"/>
    <col min="21" max="65" width="9.140625" style="29" customWidth="1"/>
    <col min="66" max="16384" width="9.140625" style="29" customWidth="1"/>
  </cols>
  <sheetData>
    <row r="1" spans="1:18" ht="42" customHeight="1">
      <c r="A1" s="318" t="s">
        <v>160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158"/>
    </row>
    <row r="2" spans="1:18" ht="34.5" customHeight="1">
      <c r="A2" s="198" t="s">
        <v>163</v>
      </c>
      <c r="B2" s="199"/>
      <c r="C2" s="199"/>
      <c r="D2" s="199"/>
      <c r="E2" s="199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18" ht="16.5" customHeight="1">
      <c r="A3" s="199"/>
      <c r="B3" s="199"/>
      <c r="C3" s="199"/>
      <c r="D3" s="199"/>
      <c r="E3" s="199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1:5" ht="25.5" customHeight="1">
      <c r="A4" s="35" t="s">
        <v>130</v>
      </c>
      <c r="B4" s="45"/>
      <c r="C4" s="45"/>
      <c r="D4" s="66"/>
      <c r="E4" s="45"/>
    </row>
    <row r="5" spans="1:5" ht="25.5" customHeight="1" thickBot="1">
      <c r="A5" s="65"/>
      <c r="B5" s="45"/>
      <c r="C5" s="45"/>
      <c r="D5" s="66"/>
      <c r="E5" s="45"/>
    </row>
    <row r="6" spans="1:6" ht="39.75" customHeight="1" thickBot="1">
      <c r="A6" s="325" t="s">
        <v>5</v>
      </c>
      <c r="B6" s="325"/>
      <c r="C6" s="230" t="s">
        <v>111</v>
      </c>
      <c r="D6" s="231" t="s">
        <v>108</v>
      </c>
      <c r="E6" s="231" t="s">
        <v>112</v>
      </c>
      <c r="F6" s="31"/>
    </row>
    <row r="7" spans="1:6" ht="34.5" customHeight="1" thickBot="1">
      <c r="A7" s="232" t="s">
        <v>39</v>
      </c>
      <c r="B7" s="232"/>
      <c r="C7" s="233">
        <v>638280</v>
      </c>
      <c r="D7" s="233">
        <f>S34</f>
        <v>650250</v>
      </c>
      <c r="E7" s="233">
        <f>T34</f>
        <v>650250</v>
      </c>
      <c r="F7" s="31"/>
    </row>
    <row r="8" spans="1:6" ht="34.5" customHeight="1" thickBot="1">
      <c r="A8" s="232" t="s">
        <v>40</v>
      </c>
      <c r="B8" s="232"/>
      <c r="C8" s="233">
        <v>0</v>
      </c>
      <c r="D8" s="233">
        <v>0</v>
      </c>
      <c r="E8" s="233">
        <v>0</v>
      </c>
      <c r="F8" s="31"/>
    </row>
    <row r="9" spans="1:6" ht="34.5" customHeight="1" thickBot="1">
      <c r="A9" s="232" t="s">
        <v>43</v>
      </c>
      <c r="B9" s="232"/>
      <c r="C9" s="233">
        <v>403300</v>
      </c>
      <c r="D9" s="233">
        <v>405000</v>
      </c>
      <c r="E9" s="233">
        <v>405000</v>
      </c>
      <c r="F9" s="31"/>
    </row>
    <row r="10" spans="1:6" ht="34.5" customHeight="1" thickBot="1">
      <c r="A10" s="323" t="s">
        <v>51</v>
      </c>
      <c r="B10" s="323"/>
      <c r="C10" s="233">
        <v>1731600</v>
      </c>
      <c r="D10" s="233">
        <v>1650000</v>
      </c>
      <c r="E10" s="233">
        <v>1680000</v>
      </c>
      <c r="F10" s="31"/>
    </row>
    <row r="11" spans="1:6" ht="38.25" customHeight="1" thickBot="1">
      <c r="A11" s="323" t="s">
        <v>35</v>
      </c>
      <c r="B11" s="323"/>
      <c r="C11" s="233">
        <f>C76</f>
        <v>75000</v>
      </c>
      <c r="D11" s="233">
        <v>75000</v>
      </c>
      <c r="E11" s="233">
        <v>75000</v>
      </c>
      <c r="F11" s="31"/>
    </row>
    <row r="12" spans="1:6" ht="49.5" customHeight="1" thickBot="1">
      <c r="A12" s="323" t="s">
        <v>101</v>
      </c>
      <c r="B12" s="323"/>
      <c r="C12" s="233">
        <f>Q67</f>
        <v>20000</v>
      </c>
      <c r="D12" s="233">
        <v>30000</v>
      </c>
      <c r="E12" s="233">
        <v>35000</v>
      </c>
      <c r="F12" s="31"/>
    </row>
    <row r="13" spans="1:6" ht="34.5" customHeight="1" thickBot="1">
      <c r="A13" s="323" t="s">
        <v>49</v>
      </c>
      <c r="B13" s="323"/>
      <c r="C13" s="233">
        <f>F67</f>
        <v>137300</v>
      </c>
      <c r="D13" s="233">
        <v>155000</v>
      </c>
      <c r="E13" s="233">
        <v>170000</v>
      </c>
      <c r="F13" s="31"/>
    </row>
    <row r="14" spans="1:6" ht="34.5" customHeight="1" thickBot="1">
      <c r="A14" s="323" t="s">
        <v>50</v>
      </c>
      <c r="B14" s="323"/>
      <c r="C14" s="233">
        <f>G49+G67</f>
        <v>399600</v>
      </c>
      <c r="D14" s="233">
        <v>420360</v>
      </c>
      <c r="E14" s="233">
        <v>430000</v>
      </c>
      <c r="F14" s="31"/>
    </row>
    <row r="15" spans="1:6" ht="34.5" customHeight="1" thickBot="1">
      <c r="A15" s="232" t="s">
        <v>104</v>
      </c>
      <c r="B15" s="232"/>
      <c r="C15" s="233">
        <f>H67</f>
        <v>45000</v>
      </c>
      <c r="D15" s="233">
        <v>50000</v>
      </c>
      <c r="E15" s="233">
        <v>50000</v>
      </c>
      <c r="F15" s="31"/>
    </row>
    <row r="16" spans="1:6" ht="34.5" customHeight="1" thickBot="1">
      <c r="A16" s="232" t="s">
        <v>97</v>
      </c>
      <c r="B16" s="232"/>
      <c r="C16" s="233">
        <f>R67</f>
        <v>8000</v>
      </c>
      <c r="D16" s="233">
        <v>8000</v>
      </c>
      <c r="E16" s="233">
        <v>8000</v>
      </c>
      <c r="F16" s="31"/>
    </row>
    <row r="17" spans="1:6" ht="34.5" customHeight="1" thickBot="1">
      <c r="A17" s="232" t="s">
        <v>65</v>
      </c>
      <c r="B17" s="232"/>
      <c r="C17" s="233">
        <f>J67</f>
        <v>205010</v>
      </c>
      <c r="D17" s="233">
        <v>220000</v>
      </c>
      <c r="E17" s="233">
        <v>245000</v>
      </c>
      <c r="F17" s="31"/>
    </row>
    <row r="18" spans="1:6" ht="34.5" customHeight="1" thickBot="1">
      <c r="A18" s="232" t="s">
        <v>66</v>
      </c>
      <c r="B18" s="232"/>
      <c r="C18" s="233">
        <v>261300</v>
      </c>
      <c r="D18" s="233">
        <v>65000</v>
      </c>
      <c r="E18" s="233">
        <v>70000</v>
      </c>
      <c r="F18" s="31"/>
    </row>
    <row r="19" spans="1:6" ht="34.5" customHeight="1" thickBot="1">
      <c r="A19" s="232" t="s">
        <v>68</v>
      </c>
      <c r="B19" s="232"/>
      <c r="C19" s="233">
        <f>I67</f>
        <v>57000</v>
      </c>
      <c r="D19" s="233">
        <v>60000</v>
      </c>
      <c r="E19" s="233">
        <v>66960</v>
      </c>
      <c r="F19" s="31"/>
    </row>
    <row r="20" spans="1:6" ht="34.5" customHeight="1" thickBot="1">
      <c r="A20" s="287" t="s">
        <v>38</v>
      </c>
      <c r="B20" s="288"/>
      <c r="C20" s="233">
        <f>P67</f>
        <v>8000</v>
      </c>
      <c r="D20" s="233">
        <v>8000</v>
      </c>
      <c r="E20" s="233">
        <v>8000</v>
      </c>
      <c r="F20" s="31"/>
    </row>
    <row r="21" spans="1:6" ht="34.5" customHeight="1" thickBot="1">
      <c r="A21" s="301" t="s">
        <v>135</v>
      </c>
      <c r="B21" s="301"/>
      <c r="C21" s="234">
        <f>C94</f>
        <v>6475000</v>
      </c>
      <c r="D21" s="234">
        <f>E94</f>
        <v>6550000</v>
      </c>
      <c r="E21" s="234">
        <f>G94</f>
        <v>6700000</v>
      </c>
      <c r="F21" s="31"/>
    </row>
    <row r="22" spans="1:5" ht="34.5" customHeight="1" thickBot="1">
      <c r="A22" s="289" t="s">
        <v>1</v>
      </c>
      <c r="B22" s="290"/>
      <c r="C22" s="235">
        <f>SUM(C7:C21)</f>
        <v>10464390</v>
      </c>
      <c r="D22" s="235">
        <f>SUM(D7:D21)</f>
        <v>10346610</v>
      </c>
      <c r="E22" s="235">
        <f>SUM(E7:E21)</f>
        <v>10593210</v>
      </c>
    </row>
    <row r="23" spans="1:6" ht="16.5" thickBot="1">
      <c r="A23" s="324" t="s">
        <v>143</v>
      </c>
      <c r="B23" s="324"/>
      <c r="C23" s="236">
        <f>SUM(C7:C20)</f>
        <v>3989390</v>
      </c>
      <c r="D23" s="236">
        <f>SUM(D7:D20)</f>
        <v>3796610</v>
      </c>
      <c r="E23" s="236">
        <f>SUM(E7:E20)</f>
        <v>3893210</v>
      </c>
      <c r="F23" s="33"/>
    </row>
    <row r="24" spans="1:9" ht="19.5" customHeight="1">
      <c r="A24" s="32"/>
      <c r="B24" s="26"/>
      <c r="D24" s="34"/>
      <c r="E24" s="26"/>
      <c r="F24" s="26"/>
      <c r="G24" s="26"/>
      <c r="H24" s="26"/>
      <c r="I24" s="26"/>
    </row>
    <row r="25" spans="1:20" s="36" customFormat="1" ht="20.25" customHeight="1">
      <c r="A25" s="191" t="s">
        <v>94</v>
      </c>
      <c r="B25" s="192"/>
      <c r="C25" s="193"/>
      <c r="D25" s="194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5" t="s">
        <v>4</v>
      </c>
      <c r="R25" s="195"/>
      <c r="S25" s="193"/>
      <c r="T25" s="193"/>
    </row>
    <row r="26" spans="1:20" ht="15.75" customHeight="1" thickBot="1">
      <c r="A26" s="205"/>
      <c r="B26" s="37"/>
      <c r="C26" s="320" t="s">
        <v>28</v>
      </c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7"/>
      <c r="S26" s="38"/>
      <c r="T26" s="39"/>
    </row>
    <row r="27" spans="1:20" s="30" customFormat="1" ht="66" customHeight="1">
      <c r="A27" s="244" t="s">
        <v>10</v>
      </c>
      <c r="B27" s="208" t="s">
        <v>3</v>
      </c>
      <c r="C27" s="208" t="s">
        <v>113</v>
      </c>
      <c r="D27" s="245" t="s">
        <v>27</v>
      </c>
      <c r="E27" s="208" t="s">
        <v>29</v>
      </c>
      <c r="F27" s="208" t="s">
        <v>30</v>
      </c>
      <c r="G27" s="208" t="s">
        <v>33</v>
      </c>
      <c r="H27" s="246" t="s">
        <v>31</v>
      </c>
      <c r="I27" s="246"/>
      <c r="J27" s="209"/>
      <c r="K27" s="208"/>
      <c r="L27" s="208"/>
      <c r="M27" s="208"/>
      <c r="N27" s="247"/>
      <c r="O27" s="247"/>
      <c r="P27" s="208"/>
      <c r="Q27" s="208"/>
      <c r="R27" s="208"/>
      <c r="S27" s="209" t="s">
        <v>107</v>
      </c>
      <c r="T27" s="248" t="s">
        <v>114</v>
      </c>
    </row>
    <row r="28" spans="1:20" ht="24.75" customHeight="1">
      <c r="A28" s="249">
        <v>32</v>
      </c>
      <c r="B28" s="172" t="s">
        <v>16</v>
      </c>
      <c r="C28" s="240">
        <v>638030</v>
      </c>
      <c r="D28" s="240">
        <v>287030</v>
      </c>
      <c r="E28" s="240">
        <v>200000</v>
      </c>
      <c r="F28" s="240">
        <v>130000</v>
      </c>
      <c r="G28" s="240">
        <v>12000</v>
      </c>
      <c r="H28" s="240">
        <v>9000</v>
      </c>
      <c r="I28" s="240"/>
      <c r="J28" s="240"/>
      <c r="K28" s="240" t="e">
        <f>K29+#REF!+K30+K31</f>
        <v>#REF!</v>
      </c>
      <c r="L28" s="240" t="e">
        <f>L29+#REF!+L30+L31</f>
        <v>#REF!</v>
      </c>
      <c r="M28" s="240" t="e">
        <f>M29+#REF!+M30+M31</f>
        <v>#REF!</v>
      </c>
      <c r="N28" s="240" t="e">
        <f>N29+#REF!+N30+N31</f>
        <v>#REF!</v>
      </c>
      <c r="O28" s="240"/>
      <c r="P28" s="240"/>
      <c r="Q28" s="240"/>
      <c r="R28" s="240"/>
      <c r="S28" s="240">
        <v>650000</v>
      </c>
      <c r="T28" s="250">
        <v>650000</v>
      </c>
    </row>
    <row r="29" spans="1:20" ht="24.75" customHeight="1">
      <c r="A29" s="249">
        <v>321</v>
      </c>
      <c r="B29" s="172" t="s">
        <v>17</v>
      </c>
      <c r="C29" s="240">
        <v>27000</v>
      </c>
      <c r="D29" s="240">
        <v>27000</v>
      </c>
      <c r="E29" s="240"/>
      <c r="F29" s="240"/>
      <c r="G29" s="240"/>
      <c r="H29" s="240"/>
      <c r="I29" s="240"/>
      <c r="J29" s="240"/>
      <c r="K29" s="240" t="e">
        <f>SUM(#REF!)</f>
        <v>#REF!</v>
      </c>
      <c r="L29" s="240" t="e">
        <f>SUM(#REF!)</f>
        <v>#REF!</v>
      </c>
      <c r="M29" s="240" t="e">
        <f>SUM(#REF!)</f>
        <v>#REF!</v>
      </c>
      <c r="N29" s="240" t="e">
        <f>SUM(#REF!)</f>
        <v>#REF!</v>
      </c>
      <c r="O29" s="240"/>
      <c r="P29" s="240"/>
      <c r="Q29" s="240"/>
      <c r="R29" s="240"/>
      <c r="S29" s="240"/>
      <c r="T29" s="250"/>
    </row>
    <row r="30" spans="1:20" ht="24.75" customHeight="1">
      <c r="A30" s="251">
        <v>323</v>
      </c>
      <c r="B30" s="241" t="s">
        <v>19</v>
      </c>
      <c r="C30" s="240">
        <v>304430</v>
      </c>
      <c r="D30" s="242">
        <v>153430</v>
      </c>
      <c r="E30" s="242"/>
      <c r="F30" s="242">
        <v>130000</v>
      </c>
      <c r="G30" s="242">
        <v>12000</v>
      </c>
      <c r="H30" s="242">
        <v>9000</v>
      </c>
      <c r="I30" s="242"/>
      <c r="J30" s="242"/>
      <c r="K30" s="242" t="e">
        <f>SUM(#REF!)</f>
        <v>#REF!</v>
      </c>
      <c r="L30" s="242" t="e">
        <f>SUM(#REF!)</f>
        <v>#REF!</v>
      </c>
      <c r="M30" s="242" t="e">
        <f>SUM(#REF!)</f>
        <v>#REF!</v>
      </c>
      <c r="N30" s="242" t="e">
        <f>SUM(#REF!)</f>
        <v>#REF!</v>
      </c>
      <c r="O30" s="242"/>
      <c r="P30" s="242"/>
      <c r="Q30" s="242"/>
      <c r="R30" s="242"/>
      <c r="S30" s="240"/>
      <c r="T30" s="250"/>
    </row>
    <row r="31" spans="1:20" ht="24.75" customHeight="1">
      <c r="A31" s="251">
        <v>329</v>
      </c>
      <c r="B31" s="241" t="s">
        <v>20</v>
      </c>
      <c r="C31" s="240">
        <v>16600</v>
      </c>
      <c r="D31" s="240">
        <v>16600</v>
      </c>
      <c r="E31" s="242"/>
      <c r="F31" s="242"/>
      <c r="G31" s="242"/>
      <c r="H31" s="242"/>
      <c r="I31" s="242"/>
      <c r="J31" s="242"/>
      <c r="K31" s="242" t="e">
        <f>SUM(#REF!)</f>
        <v>#REF!</v>
      </c>
      <c r="L31" s="242" t="e">
        <f>SUM(#REF!)</f>
        <v>#REF!</v>
      </c>
      <c r="M31" s="242" t="e">
        <f>SUM(#REF!)</f>
        <v>#REF!</v>
      </c>
      <c r="N31" s="242" t="e">
        <f>SUM(#REF!)</f>
        <v>#REF!</v>
      </c>
      <c r="O31" s="242"/>
      <c r="P31" s="242"/>
      <c r="Q31" s="242"/>
      <c r="R31" s="242"/>
      <c r="S31" s="240"/>
      <c r="T31" s="250"/>
    </row>
    <row r="32" spans="1:20" s="42" customFormat="1" ht="24.75" customHeight="1">
      <c r="A32" s="251">
        <v>34</v>
      </c>
      <c r="B32" s="161" t="s">
        <v>53</v>
      </c>
      <c r="C32" s="240">
        <v>250</v>
      </c>
      <c r="D32" s="240">
        <v>250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0">
        <v>250</v>
      </c>
      <c r="T32" s="250">
        <v>250</v>
      </c>
    </row>
    <row r="33" spans="1:20" ht="24.75" customHeight="1">
      <c r="A33" s="251">
        <v>343</v>
      </c>
      <c r="B33" s="161" t="s">
        <v>52</v>
      </c>
      <c r="C33" s="240">
        <v>250</v>
      </c>
      <c r="D33" s="242">
        <v>250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0"/>
      <c r="T33" s="250"/>
    </row>
    <row r="34" spans="1:20" ht="24.75" customHeight="1" thickBot="1">
      <c r="A34" s="252"/>
      <c r="B34" s="253" t="s">
        <v>34</v>
      </c>
      <c r="C34" s="254">
        <v>638280</v>
      </c>
      <c r="D34" s="254">
        <v>287280</v>
      </c>
      <c r="E34" s="254">
        <f>SUM(E28:E33)</f>
        <v>200000</v>
      </c>
      <c r="F34" s="254">
        <v>130000</v>
      </c>
      <c r="G34" s="254">
        <v>12000</v>
      </c>
      <c r="H34" s="254">
        <v>9000</v>
      </c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>
        <f>SUM(S28:S33)</f>
        <v>650250</v>
      </c>
      <c r="T34" s="255">
        <f>SUM(T28:T33)</f>
        <v>650250</v>
      </c>
    </row>
    <row r="35" spans="1:18" ht="24.75" customHeight="1">
      <c r="A35" s="43"/>
      <c r="B35" s="44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20" ht="24.75" customHeight="1" thickBot="1">
      <c r="A36" s="187" t="s">
        <v>95</v>
      </c>
      <c r="B36" s="188"/>
      <c r="C36" s="189"/>
      <c r="D36" s="190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6"/>
      <c r="T36" s="186"/>
    </row>
    <row r="37" spans="1:20" ht="60.75" customHeight="1">
      <c r="A37" s="244" t="s">
        <v>2</v>
      </c>
      <c r="B37" s="208" t="s">
        <v>3</v>
      </c>
      <c r="C37" s="208" t="s">
        <v>113</v>
      </c>
      <c r="D37" s="208" t="s">
        <v>7</v>
      </c>
      <c r="E37" s="208" t="s">
        <v>32</v>
      </c>
      <c r="F37" s="208" t="s">
        <v>49</v>
      </c>
      <c r="G37" s="209" t="s">
        <v>50</v>
      </c>
      <c r="H37" s="209" t="s">
        <v>37</v>
      </c>
      <c r="I37" s="209"/>
      <c r="J37" s="209" t="s">
        <v>36</v>
      </c>
      <c r="K37" s="208" t="s">
        <v>0</v>
      </c>
      <c r="L37" s="208" t="s">
        <v>12</v>
      </c>
      <c r="M37" s="208" t="s">
        <v>9</v>
      </c>
      <c r="N37" s="208" t="s">
        <v>8</v>
      </c>
      <c r="O37" s="208"/>
      <c r="P37" s="208"/>
      <c r="Q37" s="208"/>
      <c r="R37" s="208"/>
      <c r="S37" s="209" t="s">
        <v>107</v>
      </c>
      <c r="T37" s="248" t="s">
        <v>114</v>
      </c>
    </row>
    <row r="38" spans="1:20" ht="24.75" customHeight="1">
      <c r="A38" s="251">
        <v>31</v>
      </c>
      <c r="B38" s="161" t="s">
        <v>21</v>
      </c>
      <c r="C38" s="164">
        <v>844700</v>
      </c>
      <c r="D38" s="164">
        <v>391300</v>
      </c>
      <c r="E38" s="164">
        <v>268800</v>
      </c>
      <c r="F38" s="164"/>
      <c r="G38" s="164">
        <v>184600</v>
      </c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>
        <v>845000</v>
      </c>
      <c r="T38" s="256">
        <v>850000</v>
      </c>
    </row>
    <row r="39" spans="1:20" s="42" customFormat="1" ht="24.75" customHeight="1">
      <c r="A39" s="251">
        <v>311</v>
      </c>
      <c r="B39" s="161" t="s">
        <v>14</v>
      </c>
      <c r="C39" s="164">
        <v>687000</v>
      </c>
      <c r="D39" s="164">
        <v>315000</v>
      </c>
      <c r="E39" s="164">
        <v>222000</v>
      </c>
      <c r="F39" s="164"/>
      <c r="G39" s="164">
        <v>150000</v>
      </c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256"/>
    </row>
    <row r="40" spans="1:20" ht="24.75" customHeight="1">
      <c r="A40" s="251">
        <v>312</v>
      </c>
      <c r="B40" s="161" t="s">
        <v>6</v>
      </c>
      <c r="C40" s="164">
        <v>43700</v>
      </c>
      <c r="D40" s="167">
        <v>18300</v>
      </c>
      <c r="E40" s="167">
        <v>11800</v>
      </c>
      <c r="F40" s="167"/>
      <c r="G40" s="167">
        <v>13600</v>
      </c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4"/>
      <c r="T40" s="256"/>
    </row>
    <row r="41" spans="1:20" ht="24.75" customHeight="1">
      <c r="A41" s="251">
        <v>313</v>
      </c>
      <c r="B41" s="161" t="s">
        <v>15</v>
      </c>
      <c r="C41" s="164">
        <v>114000</v>
      </c>
      <c r="D41" s="167">
        <v>58000</v>
      </c>
      <c r="E41" s="167">
        <v>35000</v>
      </c>
      <c r="F41" s="167"/>
      <c r="G41" s="167">
        <v>21000</v>
      </c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4"/>
      <c r="T41" s="256"/>
    </row>
    <row r="42" spans="1:20" ht="24.75" customHeight="1">
      <c r="A42" s="249">
        <v>32</v>
      </c>
      <c r="B42" s="172" t="s">
        <v>16</v>
      </c>
      <c r="C42" s="164">
        <v>751000</v>
      </c>
      <c r="D42" s="164">
        <v>12000</v>
      </c>
      <c r="E42" s="164">
        <v>676000</v>
      </c>
      <c r="F42" s="164"/>
      <c r="G42" s="164">
        <v>63000</v>
      </c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>
        <v>760000</v>
      </c>
      <c r="T42" s="256">
        <v>780000</v>
      </c>
    </row>
    <row r="43" spans="1:20" ht="24.75" customHeight="1">
      <c r="A43" s="249">
        <v>321</v>
      </c>
      <c r="B43" s="172" t="s">
        <v>17</v>
      </c>
      <c r="C43" s="164">
        <v>27000</v>
      </c>
      <c r="D43" s="164">
        <v>12000</v>
      </c>
      <c r="E43" s="164">
        <v>8000</v>
      </c>
      <c r="F43" s="164"/>
      <c r="G43" s="164">
        <v>7000</v>
      </c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256"/>
    </row>
    <row r="44" spans="1:20" ht="24.75" customHeight="1">
      <c r="A44" s="251">
        <v>322</v>
      </c>
      <c r="B44" s="161" t="s">
        <v>18</v>
      </c>
      <c r="C44" s="164">
        <v>606000</v>
      </c>
      <c r="D44" s="164"/>
      <c r="E44" s="164">
        <v>570000</v>
      </c>
      <c r="F44" s="164"/>
      <c r="G44" s="164">
        <v>36000</v>
      </c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256"/>
    </row>
    <row r="45" spans="1:20" ht="24.75" customHeight="1">
      <c r="A45" s="251">
        <v>323</v>
      </c>
      <c r="B45" s="161" t="s">
        <v>19</v>
      </c>
      <c r="C45" s="167">
        <v>118000</v>
      </c>
      <c r="D45" s="167"/>
      <c r="E45" s="167">
        <v>98000</v>
      </c>
      <c r="F45" s="167"/>
      <c r="G45" s="167">
        <v>20000</v>
      </c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4"/>
      <c r="T45" s="256"/>
    </row>
    <row r="46" spans="1:20" ht="24.75" customHeight="1">
      <c r="A46" s="251">
        <v>42</v>
      </c>
      <c r="B46" s="173" t="s">
        <v>24</v>
      </c>
      <c r="C46" s="164">
        <v>58000</v>
      </c>
      <c r="D46" s="164"/>
      <c r="E46" s="164">
        <v>41000</v>
      </c>
      <c r="F46" s="164"/>
      <c r="G46" s="164">
        <v>17000</v>
      </c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>
        <v>66500</v>
      </c>
      <c r="T46" s="256">
        <v>70000</v>
      </c>
    </row>
    <row r="47" spans="1:20" ht="24.75" customHeight="1">
      <c r="A47" s="251">
        <v>422</v>
      </c>
      <c r="B47" s="173" t="s">
        <v>25</v>
      </c>
      <c r="C47" s="164">
        <v>51000</v>
      </c>
      <c r="D47" s="164"/>
      <c r="E47" s="164">
        <v>36000</v>
      </c>
      <c r="F47" s="164"/>
      <c r="G47" s="164">
        <v>15000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256"/>
    </row>
    <row r="48" spans="1:20" ht="24.75" customHeight="1">
      <c r="A48" s="251">
        <v>426</v>
      </c>
      <c r="B48" s="173" t="s">
        <v>26</v>
      </c>
      <c r="C48" s="164">
        <v>7000</v>
      </c>
      <c r="D48" s="164"/>
      <c r="E48" s="164">
        <v>5000</v>
      </c>
      <c r="F48" s="164"/>
      <c r="G48" s="164">
        <v>2000</v>
      </c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256"/>
    </row>
    <row r="49" spans="1:20" ht="24.75" customHeight="1" thickBot="1">
      <c r="A49" s="321" t="s">
        <v>13</v>
      </c>
      <c r="B49" s="322"/>
      <c r="C49" s="211">
        <f>C38+C42+C46</f>
        <v>1653700</v>
      </c>
      <c r="D49" s="211">
        <f>D38+D42+D46</f>
        <v>403300</v>
      </c>
      <c r="E49" s="211">
        <f>E38+E42+E46</f>
        <v>985800</v>
      </c>
      <c r="F49" s="211"/>
      <c r="G49" s="211">
        <f>G38+G42+G46</f>
        <v>264600</v>
      </c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>
        <f>SUM(S38:S48)</f>
        <v>1671500</v>
      </c>
      <c r="T49" s="257">
        <f>T38+T42+T46</f>
        <v>1700000</v>
      </c>
    </row>
    <row r="50" spans="1:20" s="42" customFormat="1" ht="24.75" customHeight="1">
      <c r="A50" s="43"/>
      <c r="B50" s="4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9"/>
      <c r="T50" s="29"/>
    </row>
    <row r="51" spans="1:20" s="42" customFormat="1" ht="24.75" customHeight="1" thickBot="1">
      <c r="A51" s="182" t="s">
        <v>96</v>
      </c>
      <c r="B51" s="183"/>
      <c r="C51" s="184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 t="s">
        <v>4</v>
      </c>
      <c r="R51" s="185"/>
      <c r="S51" s="186"/>
      <c r="T51" s="186"/>
    </row>
    <row r="52" spans="1:20" ht="67.5" customHeight="1">
      <c r="A52" s="206" t="s">
        <v>10</v>
      </c>
      <c r="B52" s="207" t="s">
        <v>3</v>
      </c>
      <c r="C52" s="208" t="s">
        <v>113</v>
      </c>
      <c r="D52" s="209" t="s">
        <v>7</v>
      </c>
      <c r="E52" s="209" t="s">
        <v>32</v>
      </c>
      <c r="F52" s="208" t="s">
        <v>49</v>
      </c>
      <c r="G52" s="209" t="s">
        <v>50</v>
      </c>
      <c r="H52" s="209" t="s">
        <v>37</v>
      </c>
      <c r="I52" s="209" t="s">
        <v>68</v>
      </c>
      <c r="J52" s="209" t="s">
        <v>36</v>
      </c>
      <c r="K52" s="209"/>
      <c r="L52" s="209"/>
      <c r="M52" s="209"/>
      <c r="N52" s="209"/>
      <c r="O52" s="209" t="s">
        <v>67</v>
      </c>
      <c r="P52" s="209" t="s">
        <v>38</v>
      </c>
      <c r="Q52" s="209" t="s">
        <v>54</v>
      </c>
      <c r="R52" s="209" t="s">
        <v>97</v>
      </c>
      <c r="S52" s="209" t="s">
        <v>107</v>
      </c>
      <c r="T52" s="248" t="s">
        <v>114</v>
      </c>
    </row>
    <row r="53" spans="1:20" ht="24.75" customHeight="1">
      <c r="A53" s="251">
        <v>31</v>
      </c>
      <c r="B53" s="161" t="s">
        <v>21</v>
      </c>
      <c r="C53" s="162">
        <v>306010</v>
      </c>
      <c r="D53" s="163"/>
      <c r="E53" s="163">
        <v>97900</v>
      </c>
      <c r="F53" s="163">
        <v>102800</v>
      </c>
      <c r="G53" s="163">
        <v>65000</v>
      </c>
      <c r="H53" s="163"/>
      <c r="I53" s="163"/>
      <c r="J53" s="163">
        <v>30010</v>
      </c>
      <c r="K53" s="163" t="e">
        <f>K54+K56</f>
        <v>#REF!</v>
      </c>
      <c r="L53" s="163" t="e">
        <f>L54+L56</f>
        <v>#REF!</v>
      </c>
      <c r="M53" s="163" t="e">
        <f>M54+M56</f>
        <v>#REF!</v>
      </c>
      <c r="N53" s="163" t="e">
        <f>N54+N56</f>
        <v>#REF!</v>
      </c>
      <c r="O53" s="163">
        <v>10300</v>
      </c>
      <c r="P53" s="163"/>
      <c r="Q53" s="163"/>
      <c r="R53" s="163"/>
      <c r="S53" s="164">
        <v>280000</v>
      </c>
      <c r="T53" s="256">
        <v>310000</v>
      </c>
    </row>
    <row r="54" spans="1:20" ht="24.75" customHeight="1">
      <c r="A54" s="251">
        <v>311</v>
      </c>
      <c r="B54" s="161" t="s">
        <v>14</v>
      </c>
      <c r="C54" s="163">
        <v>250200</v>
      </c>
      <c r="D54" s="163"/>
      <c r="E54" s="163">
        <v>81800</v>
      </c>
      <c r="F54" s="163">
        <v>85000</v>
      </c>
      <c r="G54" s="163">
        <v>51500</v>
      </c>
      <c r="H54" s="163"/>
      <c r="I54" s="163"/>
      <c r="J54" s="163">
        <v>25700</v>
      </c>
      <c r="K54" s="163" t="e">
        <f>#REF!</f>
        <v>#REF!</v>
      </c>
      <c r="L54" s="163" t="e">
        <f>#REF!</f>
        <v>#REF!</v>
      </c>
      <c r="M54" s="163" t="e">
        <f>#REF!</f>
        <v>#REF!</v>
      </c>
      <c r="N54" s="163" t="e">
        <f>#REF!</f>
        <v>#REF!</v>
      </c>
      <c r="O54" s="163">
        <v>6200</v>
      </c>
      <c r="P54" s="163"/>
      <c r="Q54" s="163"/>
      <c r="R54" s="163"/>
      <c r="S54" s="164"/>
      <c r="T54" s="256"/>
    </row>
    <row r="55" spans="1:20" ht="24.75" customHeight="1">
      <c r="A55" s="251">
        <v>312</v>
      </c>
      <c r="B55" s="161" t="s">
        <v>6</v>
      </c>
      <c r="C55" s="163">
        <v>11800</v>
      </c>
      <c r="D55" s="167"/>
      <c r="E55" s="167">
        <v>2500</v>
      </c>
      <c r="F55" s="167">
        <v>2800</v>
      </c>
      <c r="G55" s="167">
        <v>3500</v>
      </c>
      <c r="H55" s="167"/>
      <c r="I55" s="167"/>
      <c r="J55" s="167"/>
      <c r="K55" s="165"/>
      <c r="L55" s="165"/>
      <c r="M55" s="165"/>
      <c r="N55" s="165"/>
      <c r="O55" s="167">
        <v>3000</v>
      </c>
      <c r="P55" s="167"/>
      <c r="Q55" s="167"/>
      <c r="R55" s="167"/>
      <c r="S55" s="164"/>
      <c r="T55" s="256"/>
    </row>
    <row r="56" spans="1:20" ht="24.75" customHeight="1">
      <c r="A56" s="258">
        <v>313</v>
      </c>
      <c r="B56" s="168" t="s">
        <v>15</v>
      </c>
      <c r="C56" s="163">
        <v>44010</v>
      </c>
      <c r="D56" s="169"/>
      <c r="E56" s="169">
        <v>13600</v>
      </c>
      <c r="F56" s="169">
        <v>15000</v>
      </c>
      <c r="G56" s="169">
        <v>10000</v>
      </c>
      <c r="H56" s="169"/>
      <c r="I56" s="169"/>
      <c r="J56" s="169">
        <v>4310</v>
      </c>
      <c r="K56" s="169" t="e">
        <f>#REF!+#REF!</f>
        <v>#REF!</v>
      </c>
      <c r="L56" s="169" t="e">
        <f>#REF!+#REF!</f>
        <v>#REF!</v>
      </c>
      <c r="M56" s="169" t="e">
        <f>#REF!+#REF!</f>
        <v>#REF!</v>
      </c>
      <c r="N56" s="169" t="e">
        <f>#REF!+#REF!</f>
        <v>#REF!</v>
      </c>
      <c r="O56" s="169">
        <v>1100</v>
      </c>
      <c r="P56" s="169"/>
      <c r="Q56" s="169"/>
      <c r="R56" s="169"/>
      <c r="S56" s="164"/>
      <c r="T56" s="256"/>
    </row>
    <row r="57" spans="1:20" ht="24.75" customHeight="1">
      <c r="A57" s="251">
        <v>32</v>
      </c>
      <c r="B57" s="170" t="s">
        <v>16</v>
      </c>
      <c r="C57" s="163">
        <v>959400</v>
      </c>
      <c r="D57" s="162"/>
      <c r="E57" s="162">
        <v>519900</v>
      </c>
      <c r="F57" s="162">
        <v>34500</v>
      </c>
      <c r="G57" s="162">
        <v>70000</v>
      </c>
      <c r="H57" s="162">
        <v>20000</v>
      </c>
      <c r="I57" s="162">
        <v>57000</v>
      </c>
      <c r="J57" s="162">
        <v>175000</v>
      </c>
      <c r="K57" s="162" t="e">
        <f>K58+K59+K60+K61+K63</f>
        <v>#REF!</v>
      </c>
      <c r="L57" s="162" t="e">
        <f>L58+L59+L60+L61+L63</f>
        <v>#REF!</v>
      </c>
      <c r="M57" s="162" t="e">
        <f>M58+M59+M60+M61+M63</f>
        <v>#REF!</v>
      </c>
      <c r="N57" s="162" t="e">
        <f>N58+N59+N60+N61+N63</f>
        <v>#REF!</v>
      </c>
      <c r="O57" s="162">
        <v>47000</v>
      </c>
      <c r="P57" s="162">
        <v>8000</v>
      </c>
      <c r="Q57" s="162">
        <v>20000</v>
      </c>
      <c r="R57" s="162">
        <v>8000</v>
      </c>
      <c r="S57" s="164">
        <v>959860</v>
      </c>
      <c r="T57" s="256">
        <v>977960</v>
      </c>
    </row>
    <row r="58" spans="1:20" ht="24.75" customHeight="1">
      <c r="A58" s="251">
        <v>321</v>
      </c>
      <c r="B58" s="170" t="s">
        <v>17</v>
      </c>
      <c r="C58" s="163">
        <v>130100</v>
      </c>
      <c r="D58" s="163"/>
      <c r="E58" s="163">
        <v>57600</v>
      </c>
      <c r="F58" s="163">
        <v>9500</v>
      </c>
      <c r="G58" s="163">
        <v>12500</v>
      </c>
      <c r="H58" s="163"/>
      <c r="I58" s="163">
        <v>17000</v>
      </c>
      <c r="J58" s="163">
        <v>25000</v>
      </c>
      <c r="K58" s="163" t="e">
        <f>#REF!+#REF!+#REF!+#REF!</f>
        <v>#REF!</v>
      </c>
      <c r="L58" s="163" t="e">
        <f>#REF!+#REF!+#REF!+#REF!</f>
        <v>#REF!</v>
      </c>
      <c r="M58" s="163" t="e">
        <f>#REF!+#REF!+#REF!+#REF!</f>
        <v>#REF!</v>
      </c>
      <c r="N58" s="163" t="e">
        <f>#REF!+#REF!+#REF!+#REF!</f>
        <v>#REF!</v>
      </c>
      <c r="O58" s="163">
        <v>3000</v>
      </c>
      <c r="P58" s="163">
        <v>3500</v>
      </c>
      <c r="Q58" s="163"/>
      <c r="R58" s="163">
        <v>2000</v>
      </c>
      <c r="S58" s="164"/>
      <c r="T58" s="256"/>
    </row>
    <row r="59" spans="1:20" s="42" customFormat="1" ht="24.75" customHeight="1">
      <c r="A59" s="251">
        <v>322</v>
      </c>
      <c r="B59" s="171" t="s">
        <v>22</v>
      </c>
      <c r="C59" s="163">
        <v>418700</v>
      </c>
      <c r="D59" s="163"/>
      <c r="E59" s="163">
        <v>251800</v>
      </c>
      <c r="F59" s="163">
        <v>25000</v>
      </c>
      <c r="G59" s="163">
        <v>26000</v>
      </c>
      <c r="H59" s="163"/>
      <c r="I59" s="163">
        <v>10000</v>
      </c>
      <c r="J59" s="163">
        <v>40000</v>
      </c>
      <c r="K59" s="163" t="e">
        <f>SUM(#REF!)</f>
        <v>#REF!</v>
      </c>
      <c r="L59" s="163" t="e">
        <f>SUM(#REF!)</f>
        <v>#REF!</v>
      </c>
      <c r="M59" s="163" t="e">
        <f>SUM(#REF!)</f>
        <v>#REF!</v>
      </c>
      <c r="N59" s="163" t="e">
        <f>SUM(#REF!)</f>
        <v>#REF!</v>
      </c>
      <c r="O59" s="163">
        <v>42000</v>
      </c>
      <c r="P59" s="163">
        <v>1000</v>
      </c>
      <c r="Q59" s="163"/>
      <c r="R59" s="163">
        <v>2900</v>
      </c>
      <c r="S59" s="164"/>
      <c r="T59" s="256"/>
    </row>
    <row r="60" spans="1:20" s="42" customFormat="1" ht="24.75" customHeight="1">
      <c r="A60" s="249">
        <v>323</v>
      </c>
      <c r="B60" s="172" t="s">
        <v>19</v>
      </c>
      <c r="C60" s="163">
        <v>337600</v>
      </c>
      <c r="D60" s="164"/>
      <c r="E60" s="164">
        <v>186000</v>
      </c>
      <c r="F60" s="163"/>
      <c r="G60" s="163">
        <v>30000</v>
      </c>
      <c r="H60" s="163"/>
      <c r="I60" s="163">
        <v>23000</v>
      </c>
      <c r="J60" s="164">
        <v>90000</v>
      </c>
      <c r="K60" s="163" t="e">
        <f>SUM(#REF!)</f>
        <v>#REF!</v>
      </c>
      <c r="L60" s="163" t="e">
        <f>SUM(#REF!)</f>
        <v>#REF!</v>
      </c>
      <c r="M60" s="163" t="e">
        <f>SUM(#REF!)</f>
        <v>#REF!</v>
      </c>
      <c r="N60" s="163" t="e">
        <f>SUM(#REF!)</f>
        <v>#REF!</v>
      </c>
      <c r="O60" s="163">
        <v>2000</v>
      </c>
      <c r="P60" s="164">
        <v>3500</v>
      </c>
      <c r="Q60" s="163"/>
      <c r="R60" s="164">
        <v>3100</v>
      </c>
      <c r="S60" s="164"/>
      <c r="T60" s="256"/>
    </row>
    <row r="61" spans="1:20" ht="24.75" customHeight="1">
      <c r="A61" s="251">
        <v>324</v>
      </c>
      <c r="B61" s="161" t="s">
        <v>23</v>
      </c>
      <c r="C61" s="163">
        <v>25000</v>
      </c>
      <c r="D61" s="163"/>
      <c r="E61" s="163"/>
      <c r="F61" s="163"/>
      <c r="G61" s="163"/>
      <c r="H61" s="163"/>
      <c r="I61" s="163"/>
      <c r="J61" s="163">
        <v>5000</v>
      </c>
      <c r="K61" s="163" t="e">
        <f>#REF!</f>
        <v>#REF!</v>
      </c>
      <c r="L61" s="163" t="e">
        <f>#REF!</f>
        <v>#REF!</v>
      </c>
      <c r="M61" s="163" t="e">
        <f>#REF!</f>
        <v>#REF!</v>
      </c>
      <c r="N61" s="163" t="e">
        <f>#REF!</f>
        <v>#REF!</v>
      </c>
      <c r="O61" s="163"/>
      <c r="P61" s="163"/>
      <c r="Q61" s="163">
        <v>20000</v>
      </c>
      <c r="R61" s="163"/>
      <c r="S61" s="164"/>
      <c r="T61" s="256"/>
    </row>
    <row r="62" spans="1:20" ht="39" customHeight="1">
      <c r="A62" s="259">
        <v>372</v>
      </c>
      <c r="B62" s="223" t="s">
        <v>139</v>
      </c>
      <c r="C62" s="224">
        <v>200000</v>
      </c>
      <c r="D62" s="225"/>
      <c r="E62" s="226"/>
      <c r="F62" s="225"/>
      <c r="G62" s="225"/>
      <c r="H62" s="225"/>
      <c r="I62" s="225"/>
      <c r="J62" s="226"/>
      <c r="K62" s="225"/>
      <c r="L62" s="225"/>
      <c r="M62" s="225"/>
      <c r="N62" s="225"/>
      <c r="O62" s="227">
        <v>200000</v>
      </c>
      <c r="P62" s="165"/>
      <c r="Q62" s="165"/>
      <c r="R62" s="165"/>
      <c r="S62" s="166"/>
      <c r="T62" s="260"/>
    </row>
    <row r="63" spans="1:20" ht="20.25" customHeight="1">
      <c r="A63" s="251">
        <v>329</v>
      </c>
      <c r="B63" s="161" t="s">
        <v>20</v>
      </c>
      <c r="C63" s="163">
        <v>48000</v>
      </c>
      <c r="D63" s="163"/>
      <c r="E63" s="163">
        <v>24500</v>
      </c>
      <c r="F63" s="163"/>
      <c r="G63" s="163"/>
      <c r="H63" s="163"/>
      <c r="I63" s="163">
        <v>7000</v>
      </c>
      <c r="J63" s="163">
        <v>15000</v>
      </c>
      <c r="K63" s="163" t="e">
        <f>#REF!+#REF!+#REF!+#REF!+#REF!</f>
        <v>#REF!</v>
      </c>
      <c r="L63" s="163" t="e">
        <f>#REF!+#REF!+#REF!+#REF!+#REF!</f>
        <v>#REF!</v>
      </c>
      <c r="M63" s="163" t="e">
        <f>#REF!+#REF!+#REF!+#REF!+#REF!</f>
        <v>#REF!</v>
      </c>
      <c r="N63" s="163" t="e">
        <f>#REF!+#REF!+#REF!+#REF!+#REF!</f>
        <v>#REF!</v>
      </c>
      <c r="O63" s="163"/>
      <c r="P63" s="163"/>
      <c r="Q63" s="163"/>
      <c r="R63" s="163"/>
      <c r="S63" s="164"/>
      <c r="T63" s="256"/>
    </row>
    <row r="64" spans="1:20" ht="18.75" customHeight="1">
      <c r="A64" s="251">
        <v>42</v>
      </c>
      <c r="B64" s="161" t="s">
        <v>156</v>
      </c>
      <c r="C64" s="163">
        <v>157000</v>
      </c>
      <c r="D64" s="163"/>
      <c r="E64" s="163">
        <v>128000</v>
      </c>
      <c r="F64" s="163"/>
      <c r="G64" s="163"/>
      <c r="H64" s="163">
        <v>25000</v>
      </c>
      <c r="I64" s="163"/>
      <c r="J64" s="163"/>
      <c r="K64" s="163" t="e">
        <f>K65</f>
        <v>#REF!</v>
      </c>
      <c r="L64" s="163" t="e">
        <f>L65</f>
        <v>#REF!</v>
      </c>
      <c r="M64" s="163" t="e">
        <f>M65</f>
        <v>#REF!</v>
      </c>
      <c r="N64" s="163" t="e">
        <f>N65</f>
        <v>#REF!</v>
      </c>
      <c r="O64" s="163">
        <v>4000</v>
      </c>
      <c r="P64" s="163"/>
      <c r="Q64" s="163"/>
      <c r="R64" s="163"/>
      <c r="S64" s="164">
        <v>160000</v>
      </c>
      <c r="T64" s="256">
        <v>180000</v>
      </c>
    </row>
    <row r="65" spans="1:20" s="30" customFormat="1" ht="22.5" customHeight="1">
      <c r="A65" s="251">
        <v>422</v>
      </c>
      <c r="B65" s="161" t="s">
        <v>25</v>
      </c>
      <c r="C65" s="163">
        <v>142000</v>
      </c>
      <c r="D65" s="163"/>
      <c r="E65" s="163">
        <v>122000</v>
      </c>
      <c r="F65" s="163"/>
      <c r="G65" s="163"/>
      <c r="H65" s="163">
        <v>20000</v>
      </c>
      <c r="I65" s="163"/>
      <c r="J65" s="163"/>
      <c r="K65" s="163" t="e">
        <f>#REF!+#REF!+#REF!+K66</f>
        <v>#REF!</v>
      </c>
      <c r="L65" s="163" t="e">
        <f>#REF!+#REF!+#REF!+L66</f>
        <v>#REF!</v>
      </c>
      <c r="M65" s="163" t="e">
        <f>#REF!+#REF!+#REF!+M66</f>
        <v>#REF!</v>
      </c>
      <c r="N65" s="163" t="e">
        <f>#REF!+#REF!+#REF!+N66</f>
        <v>#REF!</v>
      </c>
      <c r="O65" s="163"/>
      <c r="P65" s="163"/>
      <c r="Q65" s="163"/>
      <c r="R65" s="163"/>
      <c r="S65" s="164"/>
      <c r="T65" s="256"/>
    </row>
    <row r="66" spans="1:20" s="42" customFormat="1" ht="24.75" customHeight="1">
      <c r="A66" s="251">
        <v>424</v>
      </c>
      <c r="B66" s="161" t="s">
        <v>55</v>
      </c>
      <c r="C66" s="163">
        <f>SUM(D66:P66)</f>
        <v>15000</v>
      </c>
      <c r="D66" s="163"/>
      <c r="E66" s="162">
        <v>6000</v>
      </c>
      <c r="F66" s="163"/>
      <c r="G66" s="163"/>
      <c r="H66" s="163">
        <v>5000</v>
      </c>
      <c r="I66" s="163"/>
      <c r="J66" s="162"/>
      <c r="K66" s="163"/>
      <c r="L66" s="163"/>
      <c r="M66" s="163"/>
      <c r="N66" s="163"/>
      <c r="O66" s="162">
        <v>4000</v>
      </c>
      <c r="P66" s="163"/>
      <c r="Q66" s="165"/>
      <c r="R66" s="165"/>
      <c r="S66" s="166"/>
      <c r="T66" s="260"/>
    </row>
    <row r="67" spans="1:20" ht="24.75" customHeight="1" thickBot="1">
      <c r="A67" s="261"/>
      <c r="B67" s="262" t="s">
        <v>11</v>
      </c>
      <c r="C67" s="210">
        <v>1622410</v>
      </c>
      <c r="D67" s="210"/>
      <c r="E67" s="210">
        <f aca="true" t="shared" si="0" ref="E67:N67">E64+E57+E53</f>
        <v>745800</v>
      </c>
      <c r="F67" s="210">
        <f t="shared" si="0"/>
        <v>137300</v>
      </c>
      <c r="G67" s="210">
        <f t="shared" si="0"/>
        <v>135000</v>
      </c>
      <c r="H67" s="210">
        <f t="shared" si="0"/>
        <v>45000</v>
      </c>
      <c r="I67" s="210">
        <f t="shared" si="0"/>
        <v>57000</v>
      </c>
      <c r="J67" s="210">
        <f t="shared" si="0"/>
        <v>205010</v>
      </c>
      <c r="K67" s="210" t="e">
        <f t="shared" si="0"/>
        <v>#REF!</v>
      </c>
      <c r="L67" s="210" t="e">
        <f t="shared" si="0"/>
        <v>#REF!</v>
      </c>
      <c r="M67" s="210" t="e">
        <f t="shared" si="0"/>
        <v>#REF!</v>
      </c>
      <c r="N67" s="210" t="e">
        <f t="shared" si="0"/>
        <v>#REF!</v>
      </c>
      <c r="O67" s="210">
        <v>261300</v>
      </c>
      <c r="P67" s="210">
        <f>P64+P57+P53</f>
        <v>8000</v>
      </c>
      <c r="Q67" s="210">
        <f>Q64+Q57+Q53</f>
        <v>20000</v>
      </c>
      <c r="R67" s="210">
        <f>R54+R55+R56+R57</f>
        <v>8000</v>
      </c>
      <c r="S67" s="211">
        <f>SUM(S53:S66)</f>
        <v>1399860</v>
      </c>
      <c r="T67" s="257">
        <f>T53+T57+T64</f>
        <v>1467960</v>
      </c>
    </row>
    <row r="68" spans="1:20" s="45" customFormat="1" ht="24.75" customHeight="1">
      <c r="A68" s="46"/>
      <c r="B68" s="47"/>
      <c r="C68" s="26"/>
      <c r="D68" s="27"/>
      <c r="E68" s="26"/>
      <c r="F68" s="27"/>
      <c r="G68" s="27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8"/>
      <c r="T68" s="28"/>
    </row>
    <row r="69" spans="1:20" s="42" customFormat="1" ht="24.75" customHeight="1">
      <c r="A69" s="43"/>
      <c r="B69" s="48"/>
      <c r="C69" s="33"/>
      <c r="D69" s="49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29"/>
      <c r="T69" s="29"/>
    </row>
    <row r="70" spans="1:20" s="45" customFormat="1" ht="24.75" customHeight="1">
      <c r="A70" s="220" t="s">
        <v>41</v>
      </c>
      <c r="B70" s="221"/>
      <c r="C70" s="221"/>
      <c r="D70" s="221"/>
      <c r="E70" s="222" t="s">
        <v>155</v>
      </c>
      <c r="F70" s="221"/>
      <c r="G70" s="196"/>
      <c r="H70" s="196"/>
      <c r="I70" s="196"/>
      <c r="J70" s="196"/>
      <c r="K70" s="196"/>
      <c r="L70" s="197"/>
      <c r="M70" s="197"/>
      <c r="N70" s="197"/>
      <c r="O70" s="197"/>
      <c r="P70" s="197"/>
      <c r="Q70" s="197"/>
      <c r="R70" s="197"/>
      <c r="S70" s="197"/>
      <c r="T70" s="197"/>
    </row>
    <row r="71" spans="1:20" s="42" customFormat="1" ht="24.75" customHeight="1">
      <c r="A71" s="51"/>
      <c r="B71" s="52"/>
      <c r="C71" s="50"/>
      <c r="D71" s="53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</row>
    <row r="72" spans="1:20" ht="24.75" customHeight="1" thickBot="1">
      <c r="A72" s="239"/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50"/>
      <c r="M72" s="239"/>
      <c r="N72" s="50"/>
      <c r="O72" s="50"/>
      <c r="P72" s="50"/>
      <c r="Q72" s="50"/>
      <c r="R72" s="50"/>
      <c r="S72" s="50"/>
      <c r="T72" s="50"/>
    </row>
    <row r="73" spans="1:20" ht="68.25" customHeight="1">
      <c r="A73" s="263" t="s">
        <v>42</v>
      </c>
      <c r="B73" s="264" t="s">
        <v>3</v>
      </c>
      <c r="C73" s="265" t="s">
        <v>113</v>
      </c>
      <c r="D73" s="266" t="s">
        <v>43</v>
      </c>
      <c r="E73" s="266" t="s">
        <v>32</v>
      </c>
      <c r="F73" s="265" t="s">
        <v>49</v>
      </c>
      <c r="G73" s="266" t="s">
        <v>50</v>
      </c>
      <c r="H73" s="266" t="s">
        <v>105</v>
      </c>
      <c r="I73" s="266" t="s">
        <v>68</v>
      </c>
      <c r="J73" s="266" t="s">
        <v>36</v>
      </c>
      <c r="K73" s="266" t="s">
        <v>44</v>
      </c>
      <c r="L73" s="266" t="s">
        <v>45</v>
      </c>
      <c r="M73" s="266" t="s">
        <v>46</v>
      </c>
      <c r="N73" s="266" t="s">
        <v>47</v>
      </c>
      <c r="O73" s="266" t="s">
        <v>157</v>
      </c>
      <c r="P73" s="266" t="s">
        <v>38</v>
      </c>
      <c r="Q73" s="266" t="s">
        <v>54</v>
      </c>
      <c r="R73" s="266"/>
      <c r="S73" s="266" t="s">
        <v>107</v>
      </c>
      <c r="T73" s="267" t="s">
        <v>114</v>
      </c>
    </row>
    <row r="74" spans="1:20" s="28" customFormat="1" ht="24.75" customHeight="1">
      <c r="A74" s="268">
        <v>32</v>
      </c>
      <c r="B74" s="201" t="s">
        <v>158</v>
      </c>
      <c r="C74" s="174">
        <f>D74+E74+F74+G74+H74+I74+J74+O74+P74+Q74</f>
        <v>75000</v>
      </c>
      <c r="D74" s="200">
        <f aca="true" t="shared" si="1" ref="D74:K74">D75</f>
        <v>45000</v>
      </c>
      <c r="E74" s="200">
        <f t="shared" si="1"/>
        <v>0</v>
      </c>
      <c r="F74" s="200">
        <f t="shared" si="1"/>
        <v>0</v>
      </c>
      <c r="G74" s="200">
        <f t="shared" si="1"/>
        <v>0</v>
      </c>
      <c r="H74" s="200">
        <f t="shared" si="1"/>
        <v>0</v>
      </c>
      <c r="I74" s="200">
        <f t="shared" si="1"/>
        <v>0</v>
      </c>
      <c r="J74" s="200">
        <f t="shared" si="1"/>
        <v>0</v>
      </c>
      <c r="K74" s="200">
        <f t="shared" si="1"/>
        <v>0</v>
      </c>
      <c r="L74" s="200">
        <v>0</v>
      </c>
      <c r="M74" s="200">
        <v>0</v>
      </c>
      <c r="N74" s="200">
        <v>42417</v>
      </c>
      <c r="O74" s="200">
        <f>O75</f>
        <v>30000</v>
      </c>
      <c r="P74" s="200">
        <f>P75</f>
        <v>0</v>
      </c>
      <c r="Q74" s="200">
        <f>Q75</f>
        <v>0</v>
      </c>
      <c r="R74" s="200"/>
      <c r="S74" s="164">
        <v>75000</v>
      </c>
      <c r="T74" s="256">
        <v>75000</v>
      </c>
    </row>
    <row r="75" spans="1:20" s="28" customFormat="1" ht="24.75" customHeight="1">
      <c r="A75" s="268">
        <v>322</v>
      </c>
      <c r="B75" s="201" t="s">
        <v>159</v>
      </c>
      <c r="C75" s="200">
        <f>SUM(D75:L75)</f>
        <v>45000</v>
      </c>
      <c r="D75" s="200">
        <v>45000</v>
      </c>
      <c r="E75" s="200">
        <v>0</v>
      </c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200">
        <v>0</v>
      </c>
      <c r="M75" s="200">
        <v>0</v>
      </c>
      <c r="N75" s="200"/>
      <c r="O75" s="200">
        <v>30000</v>
      </c>
      <c r="P75" s="200">
        <v>0</v>
      </c>
      <c r="Q75" s="200">
        <v>0</v>
      </c>
      <c r="R75" s="200"/>
      <c r="S75" s="164"/>
      <c r="T75" s="256"/>
    </row>
    <row r="76" spans="1:20" s="45" customFormat="1" ht="24.75" customHeight="1" thickBot="1">
      <c r="A76" s="269"/>
      <c r="B76" s="270" t="s">
        <v>48</v>
      </c>
      <c r="C76" s="271">
        <f>C74</f>
        <v>75000</v>
      </c>
      <c r="D76" s="271">
        <f>D74</f>
        <v>45000</v>
      </c>
      <c r="E76" s="271">
        <f aca="true" t="shared" si="2" ref="E76:L76">E74</f>
        <v>0</v>
      </c>
      <c r="F76" s="271">
        <f t="shared" si="2"/>
        <v>0</v>
      </c>
      <c r="G76" s="271">
        <f t="shared" si="2"/>
        <v>0</v>
      </c>
      <c r="H76" s="271">
        <f t="shared" si="2"/>
        <v>0</v>
      </c>
      <c r="I76" s="271">
        <f>I74</f>
        <v>0</v>
      </c>
      <c r="J76" s="271">
        <f t="shared" si="2"/>
        <v>0</v>
      </c>
      <c r="K76" s="271">
        <f t="shared" si="2"/>
        <v>0</v>
      </c>
      <c r="L76" s="271">
        <f t="shared" si="2"/>
        <v>0</v>
      </c>
      <c r="M76" s="271">
        <f>M74</f>
        <v>0</v>
      </c>
      <c r="N76" s="271">
        <f>N74</f>
        <v>42417</v>
      </c>
      <c r="O76" s="271">
        <f>O74</f>
        <v>30000</v>
      </c>
      <c r="P76" s="271">
        <f>P74</f>
        <v>0</v>
      </c>
      <c r="Q76" s="271">
        <f>Q74</f>
        <v>0</v>
      </c>
      <c r="R76" s="271"/>
      <c r="S76" s="271">
        <f>S74</f>
        <v>75000</v>
      </c>
      <c r="T76" s="272">
        <f>T74</f>
        <v>75000</v>
      </c>
    </row>
    <row r="77" spans="1:20" s="42" customFormat="1" ht="24.75" customHeight="1">
      <c r="A77" s="55"/>
      <c r="B77" s="56"/>
      <c r="C77" s="57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45"/>
      <c r="T77" s="45"/>
    </row>
    <row r="78" spans="1:20" ht="24.75" customHeight="1">
      <c r="A78" s="55"/>
      <c r="B78" s="175" t="s">
        <v>56</v>
      </c>
      <c r="C78" s="176"/>
      <c r="D78" s="59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45"/>
      <c r="T78" s="45"/>
    </row>
    <row r="79" spans="1:20" ht="24.75" customHeight="1">
      <c r="A79" s="60"/>
      <c r="B79" s="177" t="s">
        <v>57</v>
      </c>
      <c r="C79" s="178">
        <v>13000</v>
      </c>
      <c r="D79" s="61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3"/>
      <c r="T79" s="63"/>
    </row>
    <row r="80" spans="1:20" ht="24.75" customHeight="1">
      <c r="A80" s="54"/>
      <c r="B80" s="179" t="s">
        <v>58</v>
      </c>
      <c r="C80" s="180">
        <v>32000</v>
      </c>
      <c r="D80" s="59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5"/>
      <c r="T80" s="65"/>
    </row>
    <row r="81" spans="1:20" s="42" customFormat="1" ht="24.75" customHeight="1">
      <c r="A81" s="55"/>
      <c r="B81" s="181" t="s">
        <v>59</v>
      </c>
      <c r="C81" s="178">
        <f>SUM(C79:C80)</f>
        <v>45000</v>
      </c>
      <c r="D81" s="59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45"/>
      <c r="T81" s="45"/>
    </row>
    <row r="82" spans="1:20" s="45" customFormat="1" ht="24.75" customHeight="1">
      <c r="A82" s="67"/>
      <c r="B82" s="68"/>
      <c r="C82" s="70"/>
      <c r="D82" s="6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s="45" customFormat="1" ht="24.75" customHeight="1" thickBot="1">
      <c r="A83" s="297" t="s">
        <v>131</v>
      </c>
      <c r="B83" s="298"/>
      <c r="C83" s="298"/>
      <c r="D83" s="298"/>
      <c r="E83" s="298"/>
      <c r="F83" s="298"/>
      <c r="G83" s="298"/>
      <c r="H83" s="298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300"/>
    </row>
    <row r="84" spans="1:20" s="45" customFormat="1" ht="36.75" customHeight="1">
      <c r="A84" s="273" t="s">
        <v>132</v>
      </c>
      <c r="B84" s="274" t="s">
        <v>133</v>
      </c>
      <c r="C84" s="305" t="s">
        <v>134</v>
      </c>
      <c r="D84" s="305"/>
      <c r="E84" s="291" t="s">
        <v>128</v>
      </c>
      <c r="F84" s="291"/>
      <c r="G84" s="291" t="s">
        <v>129</v>
      </c>
      <c r="H84" s="292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1:20" s="45" customFormat="1" ht="24.75" customHeight="1">
      <c r="A85" s="275">
        <v>3</v>
      </c>
      <c r="B85" s="228" t="s">
        <v>120</v>
      </c>
      <c r="C85" s="302">
        <v>6475000</v>
      </c>
      <c r="D85" s="302"/>
      <c r="E85" s="303">
        <v>6550000</v>
      </c>
      <c r="F85" s="303"/>
      <c r="G85" s="302">
        <v>6700000</v>
      </c>
      <c r="H85" s="304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1:20" s="45" customFormat="1" ht="24.75" customHeight="1">
      <c r="A86" s="276">
        <v>31</v>
      </c>
      <c r="B86" s="229" t="s">
        <v>21</v>
      </c>
      <c r="C86" s="293">
        <v>6245000</v>
      </c>
      <c r="D86" s="293"/>
      <c r="E86" s="293">
        <v>6300000</v>
      </c>
      <c r="F86" s="293"/>
      <c r="G86" s="293">
        <v>6400000</v>
      </c>
      <c r="H86" s="294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1:20" s="42" customFormat="1" ht="24.75" customHeight="1">
      <c r="A87" s="277">
        <v>311</v>
      </c>
      <c r="B87" s="238" t="s">
        <v>121</v>
      </c>
      <c r="C87" s="285">
        <v>5170000</v>
      </c>
      <c r="D87" s="285"/>
      <c r="E87" s="295"/>
      <c r="F87" s="295"/>
      <c r="G87" s="295"/>
      <c r="H87" s="296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1:20" s="42" customFormat="1" ht="24.75" customHeight="1">
      <c r="A88" s="277">
        <v>313</v>
      </c>
      <c r="B88" s="238" t="s">
        <v>122</v>
      </c>
      <c r="C88" s="285">
        <v>895000</v>
      </c>
      <c r="D88" s="285"/>
      <c r="E88" s="312"/>
      <c r="F88" s="313"/>
      <c r="G88" s="312"/>
      <c r="H88" s="316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1:20" s="42" customFormat="1" ht="24.75" customHeight="1">
      <c r="A89" s="278">
        <v>312</v>
      </c>
      <c r="B89" s="237" t="s">
        <v>123</v>
      </c>
      <c r="C89" s="286">
        <v>180000</v>
      </c>
      <c r="D89" s="286"/>
      <c r="E89" s="314"/>
      <c r="F89" s="315"/>
      <c r="G89" s="314"/>
      <c r="H89" s="317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</row>
    <row r="90" spans="1:20" s="42" customFormat="1" ht="24.75" customHeight="1">
      <c r="A90" s="276">
        <v>32</v>
      </c>
      <c r="B90" s="229" t="s">
        <v>16</v>
      </c>
      <c r="C90" s="293">
        <v>230000</v>
      </c>
      <c r="D90" s="293"/>
      <c r="E90" s="293">
        <v>250000</v>
      </c>
      <c r="F90" s="293"/>
      <c r="G90" s="293">
        <v>300000</v>
      </c>
      <c r="H90" s="294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1:20" s="42" customFormat="1" ht="37.5" customHeight="1">
      <c r="A91" s="278">
        <v>321</v>
      </c>
      <c r="B91" s="237" t="s">
        <v>124</v>
      </c>
      <c r="C91" s="286">
        <v>180000</v>
      </c>
      <c r="D91" s="286"/>
      <c r="E91" s="326"/>
      <c r="F91" s="326"/>
      <c r="G91" s="326"/>
      <c r="H91" s="327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</row>
    <row r="92" spans="1:20" s="42" customFormat="1" ht="24.75" customHeight="1">
      <c r="A92" s="278">
        <v>323</v>
      </c>
      <c r="B92" s="237" t="s">
        <v>125</v>
      </c>
      <c r="C92" s="286">
        <v>20000</v>
      </c>
      <c r="D92" s="286"/>
      <c r="E92" s="314"/>
      <c r="F92" s="315"/>
      <c r="G92" s="314"/>
      <c r="H92" s="317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</row>
    <row r="93" spans="1:8" ht="24.75" customHeight="1">
      <c r="A93" s="278">
        <v>329</v>
      </c>
      <c r="B93" s="237" t="s">
        <v>126</v>
      </c>
      <c r="C93" s="286">
        <v>30000</v>
      </c>
      <c r="D93" s="286"/>
      <c r="E93" s="328"/>
      <c r="F93" s="328"/>
      <c r="G93" s="308"/>
      <c r="H93" s="309"/>
    </row>
    <row r="94" spans="1:8" ht="24.75" customHeight="1" thickBot="1">
      <c r="A94" s="306" t="s">
        <v>127</v>
      </c>
      <c r="B94" s="307"/>
      <c r="C94" s="310">
        <f>C85</f>
        <v>6475000</v>
      </c>
      <c r="D94" s="310"/>
      <c r="E94" s="310">
        <f>E85</f>
        <v>6550000</v>
      </c>
      <c r="F94" s="310"/>
      <c r="G94" s="310">
        <f>G85</f>
        <v>6700000</v>
      </c>
      <c r="H94" s="311"/>
    </row>
    <row r="95" ht="16.5" thickBot="1"/>
    <row r="96" spans="1:20" ht="82.5" customHeight="1">
      <c r="A96" s="279"/>
      <c r="B96" s="280"/>
      <c r="C96" s="208" t="s">
        <v>113</v>
      </c>
      <c r="D96" s="209" t="s">
        <v>7</v>
      </c>
      <c r="E96" s="209" t="s">
        <v>32</v>
      </c>
      <c r="F96" s="208" t="s">
        <v>49</v>
      </c>
      <c r="G96" s="209" t="s">
        <v>50</v>
      </c>
      <c r="H96" s="209" t="s">
        <v>142</v>
      </c>
      <c r="I96" s="209" t="s">
        <v>68</v>
      </c>
      <c r="J96" s="209" t="s">
        <v>36</v>
      </c>
      <c r="K96" s="209"/>
      <c r="L96" s="209"/>
      <c r="M96" s="209"/>
      <c r="N96" s="209"/>
      <c r="O96" s="266" t="s">
        <v>67</v>
      </c>
      <c r="P96" s="209" t="s">
        <v>38</v>
      </c>
      <c r="Q96" s="209" t="s">
        <v>54</v>
      </c>
      <c r="R96" s="209" t="s">
        <v>97</v>
      </c>
      <c r="S96" s="209" t="s">
        <v>107</v>
      </c>
      <c r="T96" s="248" t="s">
        <v>114</v>
      </c>
    </row>
    <row r="97" spans="1:20" ht="31.5" customHeight="1">
      <c r="A97" s="281"/>
      <c r="B97" s="212" t="s">
        <v>140</v>
      </c>
      <c r="C97" s="164">
        <f>SUM(C76,C34,C49,C67)</f>
        <v>3989390</v>
      </c>
      <c r="D97" s="167">
        <f>SUM(D76,D49,D34)</f>
        <v>735580</v>
      </c>
      <c r="E97" s="164">
        <f>SUM(E67,E49,E34)</f>
        <v>1931600</v>
      </c>
      <c r="F97" s="164">
        <f>SUM(F34,F67)</f>
        <v>267300</v>
      </c>
      <c r="G97" s="164">
        <f>SUM(G67,G49,G34)</f>
        <v>411600</v>
      </c>
      <c r="H97" s="164">
        <f>SUM(H67,H34,H49)</f>
        <v>54000</v>
      </c>
      <c r="I97" s="164">
        <f>SUM(I67)</f>
        <v>57000</v>
      </c>
      <c r="J97" s="164">
        <f>SUM(J67)</f>
        <v>205010</v>
      </c>
      <c r="K97" s="164"/>
      <c r="L97" s="164"/>
      <c r="M97" s="164"/>
      <c r="N97" s="164"/>
      <c r="O97" s="164">
        <f>SUM(O67)</f>
        <v>261300</v>
      </c>
      <c r="P97" s="164">
        <f>SUM(P67)</f>
        <v>8000</v>
      </c>
      <c r="Q97" s="164">
        <f>SUM(Q67)</f>
        <v>20000</v>
      </c>
      <c r="R97" s="164">
        <f>SUM(R67)</f>
        <v>8000</v>
      </c>
      <c r="S97" s="164">
        <f>SUM(S76,S67,S49,S34)</f>
        <v>3796610</v>
      </c>
      <c r="T97" s="256">
        <f>SUM(T76,T67,T49,T34)</f>
        <v>3893210</v>
      </c>
    </row>
    <row r="98" spans="1:20" s="42" customFormat="1" ht="19.5" customHeight="1" thickBot="1">
      <c r="A98" s="282"/>
      <c r="B98" s="283" t="s">
        <v>141</v>
      </c>
      <c r="C98" s="284">
        <f>SUM(C97,C94)</f>
        <v>10464390</v>
      </c>
      <c r="D98" s="284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>
        <f>SUM(S97,E94)</f>
        <v>10346610</v>
      </c>
      <c r="T98" s="257">
        <f>SUM(T97,G94)</f>
        <v>10593210</v>
      </c>
    </row>
    <row r="99" spans="1:20" s="42" customFormat="1" ht="19.5" customHeight="1">
      <c r="A99" s="40"/>
      <c r="B99" s="41"/>
      <c r="C99" s="29"/>
      <c r="D99" s="30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</row>
    <row r="100" spans="1:20" s="45" customFormat="1" ht="19.5" customHeight="1">
      <c r="A100" s="40"/>
      <c r="B100" s="41"/>
      <c r="C100" s="29"/>
      <c r="D100" s="30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s="45" customFormat="1" ht="19.5" customHeight="1">
      <c r="A101" s="40"/>
      <c r="B101" s="41"/>
      <c r="C101" s="29"/>
      <c r="D101" s="30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s="45" customFormat="1" ht="19.5" customHeight="1">
      <c r="A102" s="40"/>
      <c r="B102" s="41"/>
      <c r="C102" s="29"/>
      <c r="D102" s="30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s="42" customFormat="1" ht="19.5" customHeight="1">
      <c r="A103" s="40"/>
      <c r="B103" s="354" t="s">
        <v>152</v>
      </c>
      <c r="C103" s="40"/>
      <c r="D103" s="30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355" t="s">
        <v>153</v>
      </c>
      <c r="P103" s="355"/>
      <c r="Q103" s="218"/>
      <c r="R103" s="29"/>
      <c r="S103" s="29"/>
      <c r="T103" s="29"/>
    </row>
    <row r="104" spans="1:20" s="45" customFormat="1" ht="19.5" customHeight="1">
      <c r="A104" s="40"/>
      <c r="B104" s="354" t="s">
        <v>161</v>
      </c>
      <c r="C104" s="41"/>
      <c r="D104" s="30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355" t="s">
        <v>162</v>
      </c>
      <c r="P104" s="355"/>
      <c r="Q104" s="29"/>
      <c r="R104" s="29"/>
      <c r="S104" s="29"/>
      <c r="T104" s="29"/>
    </row>
    <row r="105" ht="19.5" customHeight="1">
      <c r="C105" s="41"/>
    </row>
    <row r="106" spans="1:20" s="42" customFormat="1" ht="19.5" customHeight="1">
      <c r="A106" s="40"/>
      <c r="B106" s="40" t="s">
        <v>154</v>
      </c>
      <c r="C106" s="29"/>
      <c r="D106" s="30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41" t="s">
        <v>154</v>
      </c>
      <c r="P106" s="29"/>
      <c r="Q106" s="29"/>
      <c r="R106" s="29"/>
      <c r="S106" s="29"/>
      <c r="T106" s="29"/>
    </row>
    <row r="107" spans="1:20" s="42" customFormat="1" ht="19.5" customHeight="1">
      <c r="A107" s="40"/>
      <c r="B107" s="41"/>
      <c r="C107" s="29"/>
      <c r="D107" s="30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s="42" customFormat="1" ht="19.5" customHeight="1">
      <c r="A108" s="40"/>
      <c r="B108" s="41"/>
      <c r="C108" s="29"/>
      <c r="D108" s="30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</row>
    <row r="109" spans="1:20" s="45" customFormat="1" ht="19.5" customHeight="1">
      <c r="A109" s="40"/>
      <c r="B109" s="41"/>
      <c r="C109" s="29"/>
      <c r="D109" s="30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</row>
    <row r="110" ht="19.5" customHeight="1"/>
    <row r="111" ht="19.5" customHeight="1"/>
    <row r="112" spans="1:20" s="42" customFormat="1" ht="19.5" customHeight="1">
      <c r="A112" s="40"/>
      <c r="B112" s="41"/>
      <c r="C112" s="29"/>
      <c r="D112" s="30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</row>
    <row r="113" ht="19.5" customHeight="1"/>
    <row r="114" ht="19.5" customHeight="1"/>
    <row r="115" ht="19.5" customHeight="1"/>
    <row r="116" ht="19.5" customHeight="1"/>
    <row r="117" spans="1:20" s="45" customFormat="1" ht="19.5" customHeight="1">
      <c r="A117" s="40"/>
      <c r="B117" s="41"/>
      <c r="C117" s="29"/>
      <c r="D117" s="30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</row>
    <row r="118" spans="1:20" s="45" customFormat="1" ht="19.5" customHeight="1">
      <c r="A118" s="40"/>
      <c r="B118" s="41"/>
      <c r="C118" s="29"/>
      <c r="D118" s="30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</row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spans="1:20" s="45" customFormat="1" ht="19.5" customHeight="1">
      <c r="A125" s="40"/>
      <c r="B125" s="41"/>
      <c r="C125" s="29"/>
      <c r="D125" s="30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</row>
    <row r="126" ht="19.5" customHeight="1"/>
    <row r="127" spans="1:20" s="42" customFormat="1" ht="19.5" customHeight="1">
      <c r="A127" s="40"/>
      <c r="B127" s="41"/>
      <c r="C127" s="29"/>
      <c r="D127" s="30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</row>
    <row r="128" ht="19.5" customHeight="1"/>
    <row r="129" ht="31.5" customHeight="1"/>
    <row r="130" ht="18.75" customHeight="1"/>
    <row r="131" spans="1:20" s="42" customFormat="1" ht="19.5" customHeight="1">
      <c r="A131" s="40"/>
      <c r="B131" s="41"/>
      <c r="C131" s="29"/>
      <c r="D131" s="30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</row>
    <row r="132" spans="1:20" s="42" customFormat="1" ht="19.5" customHeight="1">
      <c r="A132" s="40"/>
      <c r="B132" s="41"/>
      <c r="C132" s="29"/>
      <c r="D132" s="30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</row>
    <row r="133" spans="1:20" s="45" customFormat="1" ht="19.5" customHeight="1">
      <c r="A133" s="40"/>
      <c r="B133" s="41"/>
      <c r="C133" s="29"/>
      <c r="D133" s="30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</row>
    <row r="134" spans="1:20" s="45" customFormat="1" ht="19.5" customHeight="1">
      <c r="A134" s="40"/>
      <c r="B134" s="41"/>
      <c r="C134" s="29"/>
      <c r="D134" s="30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</row>
    <row r="135" spans="1:20" s="45" customFormat="1" ht="19.5" customHeight="1">
      <c r="A135" s="40"/>
      <c r="B135" s="41"/>
      <c r="C135" s="29"/>
      <c r="D135" s="30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</row>
    <row r="136" ht="19.5" customHeight="1"/>
    <row r="137" spans="1:20" s="42" customFormat="1" ht="19.5" customHeight="1">
      <c r="A137" s="40"/>
      <c r="B137" s="41"/>
      <c r="C137" s="29"/>
      <c r="D137" s="30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</row>
    <row r="138" spans="1:20" s="42" customFormat="1" ht="19.5" customHeight="1">
      <c r="A138" s="40"/>
      <c r="B138" s="41"/>
      <c r="C138" s="29"/>
      <c r="D138" s="30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</row>
    <row r="139" ht="19.5" customHeight="1"/>
    <row r="140" ht="19.5" customHeight="1"/>
    <row r="141" ht="19.5" customHeight="1"/>
    <row r="142" ht="19.5" customHeight="1"/>
    <row r="143" spans="1:20" s="42" customFormat="1" ht="24.75" customHeight="1">
      <c r="A143" s="40"/>
      <c r="B143" s="41"/>
      <c r="C143" s="29"/>
      <c r="D143" s="30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</row>
    <row r="144" spans="1:20" s="28" customFormat="1" ht="15.75">
      <c r="A144" s="40"/>
      <c r="B144" s="41"/>
      <c r="C144" s="29"/>
      <c r="D144" s="30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</row>
    <row r="145" ht="14.25" customHeight="1"/>
    <row r="146" spans="1:20" s="50" customFormat="1" ht="15.75">
      <c r="A146" s="40"/>
      <c r="B146" s="41"/>
      <c r="C146" s="29"/>
      <c r="D146" s="30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</row>
    <row r="147" spans="1:20" s="50" customFormat="1" ht="15.75">
      <c r="A147" s="40"/>
      <c r="B147" s="41"/>
      <c r="C147" s="29"/>
      <c r="D147" s="30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</row>
    <row r="148" spans="1:20" s="50" customFormat="1" ht="15.75">
      <c r="A148" s="40"/>
      <c r="B148" s="41"/>
      <c r="C148" s="29"/>
      <c r="D148" s="30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</row>
    <row r="149" spans="1:20" s="50" customFormat="1" ht="15.75">
      <c r="A149" s="40"/>
      <c r="B149" s="41"/>
      <c r="C149" s="29"/>
      <c r="D149" s="30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</row>
    <row r="150" spans="1:20" s="50" customFormat="1" ht="24.75" customHeight="1">
      <c r="A150" s="40"/>
      <c r="B150" s="41"/>
      <c r="C150" s="29"/>
      <c r="D150" s="30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</row>
    <row r="151" spans="1:20" s="50" customFormat="1" ht="24.75" customHeight="1">
      <c r="A151" s="40"/>
      <c r="B151" s="41"/>
      <c r="C151" s="29"/>
      <c r="D151" s="30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</row>
    <row r="152" spans="1:20" s="50" customFormat="1" ht="24.75" customHeight="1">
      <c r="A152" s="40"/>
      <c r="B152" s="41"/>
      <c r="C152" s="29"/>
      <c r="D152" s="30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</row>
    <row r="153" spans="1:20" s="50" customFormat="1" ht="24.75" customHeight="1">
      <c r="A153" s="40"/>
      <c r="B153" s="41"/>
      <c r="C153" s="29"/>
      <c r="D153" s="30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</row>
    <row r="154" spans="1:20" s="50" customFormat="1" ht="24.75" customHeight="1">
      <c r="A154" s="40"/>
      <c r="B154" s="41"/>
      <c r="C154" s="29"/>
      <c r="D154" s="30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</row>
    <row r="155" spans="1:20" s="45" customFormat="1" ht="16.5" customHeight="1">
      <c r="A155" s="40"/>
      <c r="B155" s="41"/>
      <c r="C155" s="29"/>
      <c r="D155" s="30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</row>
    <row r="156" spans="1:20" s="45" customFormat="1" ht="16.5" customHeight="1">
      <c r="A156" s="40"/>
      <c r="B156" s="41"/>
      <c r="C156" s="29"/>
      <c r="D156" s="30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</row>
    <row r="157" spans="1:20" s="63" customFormat="1" ht="16.5" customHeight="1">
      <c r="A157" s="40"/>
      <c r="B157" s="41"/>
      <c r="C157" s="29"/>
      <c r="D157" s="30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</row>
    <row r="158" spans="1:20" s="65" customFormat="1" ht="16.5" customHeight="1">
      <c r="A158" s="40"/>
      <c r="B158" s="41"/>
      <c r="C158" s="29"/>
      <c r="D158" s="30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</row>
    <row r="159" spans="1:20" s="45" customFormat="1" ht="16.5" customHeight="1">
      <c r="A159" s="40"/>
      <c r="B159" s="41"/>
      <c r="C159" s="29"/>
      <c r="D159" s="30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</row>
    <row r="160" spans="1:20" s="45" customFormat="1" ht="16.5" customHeight="1">
      <c r="A160" s="40"/>
      <c r="B160" s="41"/>
      <c r="C160" s="29"/>
      <c r="D160" s="30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</row>
    <row r="161" spans="1:20" s="45" customFormat="1" ht="23.25" customHeight="1">
      <c r="A161" s="40"/>
      <c r="B161" s="41"/>
      <c r="C161" s="29"/>
      <c r="D161" s="30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</row>
    <row r="162" spans="1:20" s="45" customFormat="1" ht="22.5" customHeight="1">
      <c r="A162" s="40"/>
      <c r="B162" s="41"/>
      <c r="C162" s="29"/>
      <c r="D162" s="30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</row>
    <row r="163" spans="1:20" s="45" customFormat="1" ht="23.25" customHeight="1">
      <c r="A163" s="40"/>
      <c r="B163" s="41"/>
      <c r="C163" s="29"/>
      <c r="D163" s="30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</row>
    <row r="164" spans="1:20" s="45" customFormat="1" ht="19.5" customHeight="1">
      <c r="A164" s="40"/>
      <c r="B164" s="41"/>
      <c r="C164" s="29"/>
      <c r="D164" s="30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</row>
    <row r="165" spans="1:20" s="42" customFormat="1" ht="16.5" customHeight="1">
      <c r="A165" s="40"/>
      <c r="B165" s="41"/>
      <c r="C165" s="29"/>
      <c r="D165" s="30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</row>
    <row r="166" spans="1:20" s="45" customFormat="1" ht="19.5" customHeight="1">
      <c r="A166" s="40"/>
      <c r="B166" s="41"/>
      <c r="C166" s="29"/>
      <c r="D166" s="30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</row>
    <row r="167" spans="1:20" s="45" customFormat="1" ht="20.25" customHeight="1">
      <c r="A167" s="40"/>
      <c r="B167" s="41"/>
      <c r="C167" s="29"/>
      <c r="D167" s="30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</row>
    <row r="168" spans="1:20" s="45" customFormat="1" ht="19.5" customHeight="1">
      <c r="A168" s="40"/>
      <c r="B168" s="41"/>
      <c r="C168" s="29"/>
      <c r="D168" s="30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</row>
    <row r="169" spans="1:20" s="45" customFormat="1" ht="18.75" customHeight="1">
      <c r="A169" s="40"/>
      <c r="B169" s="41"/>
      <c r="C169" s="29"/>
      <c r="D169" s="30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</row>
    <row r="170" spans="1:20" s="45" customFormat="1" ht="21.75" customHeight="1">
      <c r="A170" s="40"/>
      <c r="B170" s="41"/>
      <c r="C170" s="29"/>
      <c r="D170" s="30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</row>
    <row r="171" spans="1:20" s="45" customFormat="1" ht="16.5" customHeight="1">
      <c r="A171" s="40"/>
      <c r="B171" s="41"/>
      <c r="C171" s="29"/>
      <c r="D171" s="30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</row>
    <row r="172" spans="1:20" s="42" customFormat="1" ht="16.5" customHeight="1">
      <c r="A172" s="40"/>
      <c r="B172" s="41"/>
      <c r="C172" s="29"/>
      <c r="D172" s="30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</row>
    <row r="173" spans="1:20" s="66" customFormat="1" ht="16.5" customHeight="1">
      <c r="A173" s="40"/>
      <c r="B173" s="41"/>
      <c r="C173" s="29"/>
      <c r="D173" s="30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</row>
    <row r="174" spans="1:20" s="42" customFormat="1" ht="16.5" customHeight="1">
      <c r="A174" s="40"/>
      <c r="B174" s="41"/>
      <c r="C174" s="29"/>
      <c r="D174" s="30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</row>
    <row r="175" spans="1:20" s="45" customFormat="1" ht="16.5" customHeight="1">
      <c r="A175" s="40"/>
      <c r="B175" s="41"/>
      <c r="C175" s="29"/>
      <c r="D175" s="30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</row>
    <row r="176" spans="1:20" s="45" customFormat="1" ht="16.5" customHeight="1">
      <c r="A176" s="40"/>
      <c r="B176" s="41"/>
      <c r="C176" s="29"/>
      <c r="D176" s="30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</row>
    <row r="177" spans="1:20" s="45" customFormat="1" ht="16.5" customHeight="1">
      <c r="A177" s="40"/>
      <c r="B177" s="41"/>
      <c r="C177" s="29"/>
      <c r="D177" s="30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</row>
    <row r="178" spans="1:20" s="45" customFormat="1" ht="16.5" customHeight="1">
      <c r="A178" s="40"/>
      <c r="B178" s="41"/>
      <c r="C178" s="29"/>
      <c r="D178" s="30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</row>
    <row r="179" spans="1:20" s="45" customFormat="1" ht="16.5" customHeight="1">
      <c r="A179" s="40"/>
      <c r="B179" s="41"/>
      <c r="C179" s="29"/>
      <c r="D179" s="30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</row>
    <row r="180" spans="1:20" s="42" customFormat="1" ht="16.5" customHeight="1">
      <c r="A180" s="40"/>
      <c r="B180" s="41"/>
      <c r="C180" s="29"/>
      <c r="D180" s="30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</row>
    <row r="181" spans="1:20" s="45" customFormat="1" ht="16.5" customHeight="1">
      <c r="A181" s="40"/>
      <c r="B181" s="41"/>
      <c r="C181" s="29"/>
      <c r="D181" s="30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</row>
    <row r="182" spans="1:20" s="42" customFormat="1" ht="16.5" customHeight="1">
      <c r="A182" s="40"/>
      <c r="B182" s="41"/>
      <c r="C182" s="29"/>
      <c r="D182" s="30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</row>
    <row r="183" spans="1:20" s="45" customFormat="1" ht="16.5" customHeight="1">
      <c r="A183" s="40"/>
      <c r="B183" s="41"/>
      <c r="C183" s="29"/>
      <c r="D183" s="30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</row>
    <row r="184" spans="1:20" s="42" customFormat="1" ht="16.5" customHeight="1">
      <c r="A184" s="40"/>
      <c r="B184" s="41"/>
      <c r="C184" s="29"/>
      <c r="D184" s="30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</row>
    <row r="185" spans="1:20" s="45" customFormat="1" ht="16.5" customHeight="1">
      <c r="A185" s="40"/>
      <c r="B185" s="41"/>
      <c r="C185" s="29"/>
      <c r="D185" s="30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</row>
    <row r="186" spans="1:20" s="45" customFormat="1" ht="16.5" customHeight="1">
      <c r="A186" s="40"/>
      <c r="B186" s="41"/>
      <c r="C186" s="29"/>
      <c r="D186" s="30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</row>
    <row r="187" spans="1:20" s="45" customFormat="1" ht="16.5" customHeight="1">
      <c r="A187" s="40"/>
      <c r="B187" s="41"/>
      <c r="C187" s="29"/>
      <c r="D187" s="30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</row>
    <row r="188" spans="1:20" s="45" customFormat="1" ht="16.5" customHeight="1">
      <c r="A188" s="40"/>
      <c r="B188" s="41"/>
      <c r="C188" s="29"/>
      <c r="D188" s="30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</row>
    <row r="189" spans="1:20" s="66" customFormat="1" ht="16.5" customHeight="1">
      <c r="A189" s="40"/>
      <c r="B189" s="41"/>
      <c r="C189" s="29"/>
      <c r="D189" s="30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</row>
    <row r="190" spans="1:20" s="42" customFormat="1" ht="16.5" customHeight="1">
      <c r="A190" s="40"/>
      <c r="B190" s="41"/>
      <c r="C190" s="29"/>
      <c r="D190" s="30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</row>
    <row r="191" spans="1:20" s="42" customFormat="1" ht="16.5" customHeight="1">
      <c r="A191" s="40"/>
      <c r="B191" s="41"/>
      <c r="C191" s="29"/>
      <c r="D191" s="30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</row>
    <row r="192" spans="1:20" s="42" customFormat="1" ht="16.5" customHeight="1">
      <c r="A192" s="40"/>
      <c r="B192" s="41"/>
      <c r="C192" s="29"/>
      <c r="D192" s="30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</row>
    <row r="193" spans="1:20" s="45" customFormat="1" ht="16.5" customHeight="1">
      <c r="A193" s="40"/>
      <c r="B193" s="41"/>
      <c r="C193" s="29"/>
      <c r="D193" s="30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</row>
    <row r="194" spans="1:20" s="45" customFormat="1" ht="16.5" customHeight="1">
      <c r="A194" s="40"/>
      <c r="B194" s="41"/>
      <c r="C194" s="29"/>
      <c r="D194" s="30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</row>
    <row r="195" spans="1:20" s="42" customFormat="1" ht="16.5" customHeight="1">
      <c r="A195" s="40"/>
      <c r="B195" s="41"/>
      <c r="C195" s="29"/>
      <c r="D195" s="30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</row>
    <row r="196" spans="1:20" s="42" customFormat="1" ht="16.5" customHeight="1">
      <c r="A196" s="40"/>
      <c r="B196" s="41"/>
      <c r="C196" s="29"/>
      <c r="D196" s="30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</row>
    <row r="197" spans="1:20" s="45" customFormat="1" ht="16.5" customHeight="1">
      <c r="A197" s="40"/>
      <c r="B197" s="41"/>
      <c r="C197" s="29"/>
      <c r="D197" s="30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</row>
    <row r="198" spans="1:20" s="45" customFormat="1" ht="16.5" customHeight="1">
      <c r="A198" s="40"/>
      <c r="B198" s="41"/>
      <c r="C198" s="29"/>
      <c r="D198" s="30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</row>
    <row r="199" spans="1:20" s="45" customFormat="1" ht="16.5" customHeight="1">
      <c r="A199" s="40"/>
      <c r="B199" s="41"/>
      <c r="C199" s="29"/>
      <c r="D199" s="30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</row>
    <row r="200" spans="1:20" s="45" customFormat="1" ht="16.5" customHeight="1">
      <c r="A200" s="40"/>
      <c r="B200" s="41"/>
      <c r="C200" s="29"/>
      <c r="D200" s="30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</row>
    <row r="201" spans="1:20" s="45" customFormat="1" ht="16.5" customHeight="1">
      <c r="A201" s="40"/>
      <c r="B201" s="41"/>
      <c r="C201" s="29"/>
      <c r="D201" s="30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</row>
    <row r="202" spans="1:20" s="45" customFormat="1" ht="16.5" customHeight="1">
      <c r="A202" s="40"/>
      <c r="B202" s="41"/>
      <c r="C202" s="29"/>
      <c r="D202" s="30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</row>
    <row r="203" spans="1:20" s="42" customFormat="1" ht="16.5" customHeight="1">
      <c r="A203" s="40"/>
      <c r="B203" s="41"/>
      <c r="C203" s="29"/>
      <c r="D203" s="30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</row>
    <row r="204" spans="1:20" s="45" customFormat="1" ht="16.5" customHeight="1">
      <c r="A204" s="40"/>
      <c r="B204" s="41"/>
      <c r="C204" s="29"/>
      <c r="D204" s="30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</row>
    <row r="205" spans="1:20" s="42" customFormat="1" ht="16.5" customHeight="1">
      <c r="A205" s="40"/>
      <c r="B205" s="41"/>
      <c r="C205" s="29"/>
      <c r="D205" s="30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</row>
    <row r="206" spans="1:20" s="45" customFormat="1" ht="16.5" customHeight="1">
      <c r="A206" s="40"/>
      <c r="B206" s="41"/>
      <c r="C206" s="29"/>
      <c r="D206" s="30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</row>
    <row r="207" spans="1:20" s="42" customFormat="1" ht="16.5" customHeight="1">
      <c r="A207" s="40"/>
      <c r="B207" s="41"/>
      <c r="C207" s="29"/>
      <c r="D207" s="30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</row>
    <row r="208" spans="1:20" s="42" customFormat="1" ht="16.5" customHeight="1">
      <c r="A208" s="40"/>
      <c r="B208" s="41"/>
      <c r="C208" s="29"/>
      <c r="D208" s="30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</row>
    <row r="214" ht="54.75" customHeight="1"/>
    <row r="231" ht="86.25" customHeight="1"/>
    <row r="232" ht="15.75">
      <c r="U232" s="33"/>
    </row>
    <row r="233" ht="15.75">
      <c r="U233" s="33"/>
    </row>
  </sheetData>
  <sheetProtection/>
  <mergeCells count="50">
    <mergeCell ref="E91:F91"/>
    <mergeCell ref="G91:H91"/>
    <mergeCell ref="E90:F90"/>
    <mergeCell ref="G90:H90"/>
    <mergeCell ref="O104:P104"/>
    <mergeCell ref="E92:F92"/>
    <mergeCell ref="G92:H92"/>
    <mergeCell ref="E94:F94"/>
    <mergeCell ref="E93:F93"/>
    <mergeCell ref="O103:P103"/>
    <mergeCell ref="A1:Q1"/>
    <mergeCell ref="C26:Q26"/>
    <mergeCell ref="A49:B49"/>
    <mergeCell ref="A10:B10"/>
    <mergeCell ref="A11:B11"/>
    <mergeCell ref="A13:B13"/>
    <mergeCell ref="A14:B14"/>
    <mergeCell ref="A12:B12"/>
    <mergeCell ref="A23:B23"/>
    <mergeCell ref="A6:B6"/>
    <mergeCell ref="C92:D92"/>
    <mergeCell ref="A94:B94"/>
    <mergeCell ref="G93:H93"/>
    <mergeCell ref="G94:H94"/>
    <mergeCell ref="C93:D93"/>
    <mergeCell ref="E88:F88"/>
    <mergeCell ref="E89:F89"/>
    <mergeCell ref="G88:H88"/>
    <mergeCell ref="G89:H89"/>
    <mergeCell ref="C94:D94"/>
    <mergeCell ref="G84:H84"/>
    <mergeCell ref="G86:H86"/>
    <mergeCell ref="E86:F86"/>
    <mergeCell ref="C87:D87"/>
    <mergeCell ref="C86:D86"/>
    <mergeCell ref="E87:F87"/>
    <mergeCell ref="G87:H87"/>
    <mergeCell ref="C85:D85"/>
    <mergeCell ref="E85:F85"/>
    <mergeCell ref="G85:H85"/>
    <mergeCell ref="C88:D88"/>
    <mergeCell ref="C89:D89"/>
    <mergeCell ref="A20:B20"/>
    <mergeCell ref="A22:B22"/>
    <mergeCell ref="C91:D91"/>
    <mergeCell ref="E84:F84"/>
    <mergeCell ref="C90:D90"/>
    <mergeCell ref="A83:T83"/>
    <mergeCell ref="A21:B21"/>
    <mergeCell ref="C84:D84"/>
  </mergeCells>
  <printOptions gridLines="1"/>
  <pageMargins left="0" right="0" top="0.1968503937007874" bottom="0" header="0" footer="0"/>
  <pageSetup horizontalDpi="600" verticalDpi="600" orientation="landscape" paperSize="9" scale="55" r:id="rId1"/>
  <headerFooter alignWithMargins="0">
    <oddFooter>&amp;R&amp;P</oddFooter>
  </headerFooter>
  <rowBreaks count="4" manualBreakCount="4">
    <brk id="23" max="19" man="1"/>
    <brk id="50" max="19" man="1"/>
    <brk id="81" max="19" man="1"/>
    <brk id="2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zoomScale="75" zoomScaleNormal="75" zoomScalePageLayoutView="0" workbookViewId="0" topLeftCell="A34">
      <selection activeCell="B43" sqref="B43"/>
    </sheetView>
  </sheetViews>
  <sheetFormatPr defaultColWidth="11.421875" defaultRowHeight="12.75"/>
  <cols>
    <col min="1" max="1" width="27.00390625" style="122" customWidth="1"/>
    <col min="2" max="2" width="14.7109375" style="122" customWidth="1"/>
    <col min="3" max="3" width="15.00390625" style="122" customWidth="1"/>
    <col min="4" max="4" width="17.57421875" style="156" customWidth="1"/>
    <col min="5" max="5" width="14.7109375" style="115" customWidth="1"/>
    <col min="6" max="6" width="13.421875" style="115" customWidth="1"/>
    <col min="7" max="9" width="17.57421875" style="115" customWidth="1"/>
    <col min="10" max="10" width="7.8515625" style="115" customWidth="1"/>
    <col min="11" max="11" width="14.28125" style="115" customWidth="1"/>
    <col min="12" max="12" width="7.8515625" style="115" customWidth="1"/>
    <col min="13" max="16384" width="11.421875" style="115" customWidth="1"/>
  </cols>
  <sheetData>
    <row r="1" spans="1:9" ht="24" customHeight="1">
      <c r="A1" s="334" t="s">
        <v>69</v>
      </c>
      <c r="B1" s="334"/>
      <c r="C1" s="334"/>
      <c r="D1" s="334"/>
      <c r="E1" s="334"/>
      <c r="F1" s="334"/>
      <c r="G1" s="334"/>
      <c r="H1" s="334"/>
      <c r="I1" s="334"/>
    </row>
    <row r="2" spans="1:9" s="72" customFormat="1" ht="13.5" thickBot="1">
      <c r="A2" s="71"/>
      <c r="I2" s="73" t="s">
        <v>4</v>
      </c>
    </row>
    <row r="3" spans="1:9" s="72" customFormat="1" ht="30.75" customHeight="1" thickBot="1">
      <c r="A3" s="159" t="s">
        <v>70</v>
      </c>
      <c r="B3" s="335">
        <v>2020</v>
      </c>
      <c r="C3" s="336"/>
      <c r="D3" s="336"/>
      <c r="E3" s="336"/>
      <c r="F3" s="336"/>
      <c r="G3" s="336"/>
      <c r="H3" s="336"/>
      <c r="I3" s="337"/>
    </row>
    <row r="4" spans="1:9" s="72" customFormat="1" ht="77.25" thickBot="1">
      <c r="A4" s="202" t="s">
        <v>71</v>
      </c>
      <c r="B4" s="160" t="s">
        <v>60</v>
      </c>
      <c r="C4" s="75" t="s">
        <v>38</v>
      </c>
      <c r="D4" s="75" t="s">
        <v>61</v>
      </c>
      <c r="E4" s="75" t="s">
        <v>12</v>
      </c>
      <c r="F4" s="75" t="s">
        <v>62</v>
      </c>
      <c r="G4" s="75" t="s">
        <v>8</v>
      </c>
      <c r="H4" s="76" t="s">
        <v>63</v>
      </c>
      <c r="I4" s="77" t="s">
        <v>72</v>
      </c>
    </row>
    <row r="5" spans="1:9" s="72" customFormat="1" ht="43.5" customHeight="1">
      <c r="A5" s="217" t="s">
        <v>73</v>
      </c>
      <c r="B5" s="98"/>
      <c r="C5" s="99"/>
      <c r="D5" s="100"/>
      <c r="E5" s="101">
        <f>RASHODI!C17</f>
        <v>205010</v>
      </c>
      <c r="F5" s="101"/>
      <c r="G5" s="102"/>
      <c r="H5" s="102"/>
      <c r="I5" s="103"/>
    </row>
    <row r="6" spans="1:9" s="72" customFormat="1" ht="25.5" customHeight="1">
      <c r="A6" s="216" t="s">
        <v>149</v>
      </c>
      <c r="B6" s="104"/>
      <c r="C6" s="105"/>
      <c r="D6" s="106"/>
      <c r="E6" s="107">
        <f>RASHODI!C21</f>
        <v>6475000</v>
      </c>
      <c r="F6" s="107"/>
      <c r="G6" s="108"/>
      <c r="H6" s="108"/>
      <c r="I6" s="109"/>
    </row>
    <row r="7" spans="1:9" s="72" customFormat="1" ht="31.5" customHeight="1">
      <c r="A7" s="216" t="s">
        <v>151</v>
      </c>
      <c r="B7" s="104"/>
      <c r="C7" s="105"/>
      <c r="D7" s="106"/>
      <c r="E7" s="107">
        <v>4000</v>
      </c>
      <c r="F7" s="107"/>
      <c r="G7" s="108"/>
      <c r="H7" s="108"/>
      <c r="I7" s="109"/>
    </row>
    <row r="8" spans="1:9" s="72" customFormat="1" ht="36" customHeight="1">
      <c r="A8" s="216" t="s">
        <v>150</v>
      </c>
      <c r="B8" s="104"/>
      <c r="C8" s="105"/>
      <c r="D8" s="106"/>
      <c r="E8" s="107">
        <v>257300</v>
      </c>
      <c r="F8" s="107"/>
      <c r="G8" s="108"/>
      <c r="H8" s="108"/>
      <c r="I8" s="109"/>
    </row>
    <row r="9" spans="1:9" s="72" customFormat="1" ht="58.5" customHeight="1">
      <c r="A9" s="216" t="s">
        <v>100</v>
      </c>
      <c r="B9" s="104"/>
      <c r="C9" s="105"/>
      <c r="D9" s="106"/>
      <c r="E9" s="107">
        <f>RASHODI!C7</f>
        <v>638280</v>
      </c>
      <c r="F9" s="107"/>
      <c r="G9" s="108"/>
      <c r="H9" s="108"/>
      <c r="I9" s="109"/>
    </row>
    <row r="10" spans="1:9" s="72" customFormat="1" ht="27.75" customHeight="1">
      <c r="A10" s="216" t="s">
        <v>106</v>
      </c>
      <c r="B10" s="104"/>
      <c r="C10" s="105"/>
      <c r="D10" s="106"/>
      <c r="E10" s="107">
        <f>RASHODI!C16</f>
        <v>8000</v>
      </c>
      <c r="F10" s="107"/>
      <c r="G10" s="108"/>
      <c r="H10" s="108"/>
      <c r="I10" s="109"/>
    </row>
    <row r="11" spans="1:9" s="72" customFormat="1" ht="35.25" customHeight="1">
      <c r="A11" s="216" t="s">
        <v>74</v>
      </c>
      <c r="B11" s="104"/>
      <c r="C11" s="105"/>
      <c r="D11" s="106">
        <f>RASHODI!C10</f>
        <v>1731600</v>
      </c>
      <c r="E11" s="107"/>
      <c r="F11" s="107"/>
      <c r="G11" s="108"/>
      <c r="H11" s="108">
        <f>RASHODI!C12</f>
        <v>20000</v>
      </c>
      <c r="I11" s="109"/>
    </row>
    <row r="12" spans="1:9" s="72" customFormat="1" ht="43.5" customHeight="1">
      <c r="A12" s="216" t="s">
        <v>75</v>
      </c>
      <c r="B12" s="104"/>
      <c r="C12" s="105"/>
      <c r="D12" s="106"/>
      <c r="E12" s="107"/>
      <c r="F12" s="107"/>
      <c r="G12" s="108">
        <v>10000</v>
      </c>
      <c r="H12" s="108"/>
      <c r="I12" s="109"/>
    </row>
    <row r="13" spans="1:9" s="72" customFormat="1" ht="42" customHeight="1">
      <c r="A13" s="216" t="s">
        <v>103</v>
      </c>
      <c r="B13" s="104">
        <f>RASHODI!C76</f>
        <v>75000</v>
      </c>
      <c r="C13" s="105"/>
      <c r="D13" s="106"/>
      <c r="E13" s="107"/>
      <c r="F13" s="107"/>
      <c r="G13" s="108"/>
      <c r="H13" s="108"/>
      <c r="I13" s="109"/>
    </row>
    <row r="14" spans="1:9" s="72" customFormat="1" ht="45" customHeight="1">
      <c r="A14" s="216" t="s">
        <v>76</v>
      </c>
      <c r="B14" s="104"/>
      <c r="C14" s="105"/>
      <c r="D14" s="106">
        <f>RASHODI!C19-G12</f>
        <v>47000</v>
      </c>
      <c r="E14" s="107"/>
      <c r="F14" s="107"/>
      <c r="G14" s="108"/>
      <c r="H14" s="108"/>
      <c r="I14" s="109"/>
    </row>
    <row r="15" spans="1:9" s="72" customFormat="1" ht="31.5" customHeight="1">
      <c r="A15" s="216" t="s">
        <v>77</v>
      </c>
      <c r="B15" s="104"/>
      <c r="C15" s="104">
        <f>RASHODI!C20</f>
        <v>8000</v>
      </c>
      <c r="D15" s="106"/>
      <c r="E15" s="107"/>
      <c r="F15" s="107"/>
      <c r="G15" s="108"/>
      <c r="H15" s="108"/>
      <c r="I15" s="109"/>
    </row>
    <row r="16" spans="1:9" s="72" customFormat="1" ht="42.75" customHeight="1">
      <c r="A16" s="216" t="s">
        <v>78</v>
      </c>
      <c r="B16" s="105"/>
      <c r="C16" s="110"/>
      <c r="D16" s="110"/>
      <c r="E16" s="110"/>
      <c r="F16" s="110">
        <f>RASHODI!C15</f>
        <v>45000</v>
      </c>
      <c r="G16" s="111"/>
      <c r="H16" s="111"/>
      <c r="I16" s="112"/>
    </row>
    <row r="17" spans="1:9" s="72" customFormat="1" ht="32.25" customHeight="1">
      <c r="A17" s="216" t="s">
        <v>79</v>
      </c>
      <c r="B17" s="105">
        <f>RASHODI!C9</f>
        <v>403300</v>
      </c>
      <c r="C17" s="110"/>
      <c r="D17" s="110"/>
      <c r="E17" s="110"/>
      <c r="F17" s="110"/>
      <c r="G17" s="111"/>
      <c r="H17" s="111"/>
      <c r="I17" s="112"/>
    </row>
    <row r="18" spans="1:9" s="72" customFormat="1" ht="39.75" customHeight="1">
      <c r="A18" s="216" t="s">
        <v>98</v>
      </c>
      <c r="B18" s="105"/>
      <c r="C18" s="110"/>
      <c r="D18" s="110"/>
      <c r="E18" s="110">
        <f>RASHODI!C13</f>
        <v>137300</v>
      </c>
      <c r="F18" s="110"/>
      <c r="G18" s="111"/>
      <c r="H18" s="111"/>
      <c r="I18" s="112"/>
    </row>
    <row r="19" spans="1:9" s="72" customFormat="1" ht="34.5" customHeight="1" thickBot="1">
      <c r="A19" s="216" t="s">
        <v>99</v>
      </c>
      <c r="B19" s="105"/>
      <c r="C19" s="110"/>
      <c r="D19" s="110"/>
      <c r="E19" s="110">
        <f>RASHODI!C14</f>
        <v>399600</v>
      </c>
      <c r="F19" s="110"/>
      <c r="G19" s="111"/>
      <c r="H19" s="111"/>
      <c r="I19" s="112"/>
    </row>
    <row r="20" spans="1:9" s="72" customFormat="1" ht="27.75" customHeight="1" thickBot="1">
      <c r="A20" s="95" t="s">
        <v>64</v>
      </c>
      <c r="B20" s="113">
        <f aca="true" t="shared" si="0" ref="B20:I20">SUM(B5:B19)</f>
        <v>478300</v>
      </c>
      <c r="C20" s="113">
        <f t="shared" si="0"/>
        <v>8000</v>
      </c>
      <c r="D20" s="113">
        <f t="shared" si="0"/>
        <v>1778600</v>
      </c>
      <c r="E20" s="113">
        <f t="shared" si="0"/>
        <v>8124490</v>
      </c>
      <c r="F20" s="113">
        <f t="shared" si="0"/>
        <v>45000</v>
      </c>
      <c r="G20" s="113">
        <f t="shared" si="0"/>
        <v>10000</v>
      </c>
      <c r="H20" s="113">
        <f t="shared" si="0"/>
        <v>20000</v>
      </c>
      <c r="I20" s="114">
        <f t="shared" si="0"/>
        <v>0</v>
      </c>
    </row>
    <row r="21" spans="1:9" s="72" customFormat="1" ht="28.5" customHeight="1" thickBot="1">
      <c r="A21" s="95" t="s">
        <v>138</v>
      </c>
      <c r="B21" s="329">
        <f>B20+C20+D20+E20+F20+G20+H20</f>
        <v>10464390</v>
      </c>
      <c r="C21" s="330"/>
      <c r="D21" s="330"/>
      <c r="E21" s="330"/>
      <c r="F21" s="330"/>
      <c r="G21" s="330"/>
      <c r="H21" s="330"/>
      <c r="I21" s="331"/>
    </row>
    <row r="22" spans="1:9" ht="32.25" customHeight="1" thickBot="1">
      <c r="A22" s="116"/>
      <c r="B22" s="116"/>
      <c r="C22" s="116"/>
      <c r="D22" s="117"/>
      <c r="E22" s="118"/>
      <c r="I22" s="73"/>
    </row>
    <row r="23" spans="1:9" ht="24" customHeight="1" thickBot="1">
      <c r="A23" s="74" t="s">
        <v>70</v>
      </c>
      <c r="B23" s="338" t="s">
        <v>110</v>
      </c>
      <c r="C23" s="336"/>
      <c r="D23" s="336"/>
      <c r="E23" s="336"/>
      <c r="F23" s="336"/>
      <c r="G23" s="336"/>
      <c r="H23" s="336"/>
      <c r="I23" s="337"/>
    </row>
    <row r="24" spans="1:9" ht="77.25" thickBot="1">
      <c r="A24" s="203" t="s">
        <v>109</v>
      </c>
      <c r="B24" s="119" t="s">
        <v>60</v>
      </c>
      <c r="C24" s="120" t="s">
        <v>38</v>
      </c>
      <c r="D24" s="120" t="s">
        <v>61</v>
      </c>
      <c r="E24" s="120" t="s">
        <v>12</v>
      </c>
      <c r="F24" s="120" t="s">
        <v>62</v>
      </c>
      <c r="G24" s="120" t="s">
        <v>8</v>
      </c>
      <c r="H24" s="76" t="s">
        <v>63</v>
      </c>
      <c r="I24" s="121" t="s">
        <v>72</v>
      </c>
    </row>
    <row r="25" spans="1:9" ht="46.5" customHeight="1">
      <c r="A25" s="78" t="s">
        <v>73</v>
      </c>
      <c r="B25" s="79"/>
      <c r="C25" s="80"/>
      <c r="D25" s="81"/>
      <c r="E25" s="82">
        <v>220000</v>
      </c>
      <c r="F25" s="82"/>
      <c r="G25" s="83"/>
      <c r="H25" s="83"/>
      <c r="I25" s="84"/>
    </row>
    <row r="26" spans="1:9" ht="33" customHeight="1">
      <c r="A26" s="216" t="s">
        <v>149</v>
      </c>
      <c r="B26" s="104"/>
      <c r="C26" s="105"/>
      <c r="D26" s="106"/>
      <c r="E26" s="89">
        <f>RASHODI!D21</f>
        <v>6550000</v>
      </c>
      <c r="F26" s="107"/>
      <c r="G26" s="108"/>
      <c r="H26" s="108"/>
      <c r="I26" s="109"/>
    </row>
    <row r="27" spans="1:9" ht="35.25" customHeight="1">
      <c r="A27" s="216" t="s">
        <v>102</v>
      </c>
      <c r="B27" s="86"/>
      <c r="C27" s="87"/>
      <c r="D27" s="88"/>
      <c r="E27" s="89">
        <v>65000</v>
      </c>
      <c r="F27" s="89"/>
      <c r="G27" s="90"/>
      <c r="H27" s="90"/>
      <c r="I27" s="91"/>
    </row>
    <row r="28" spans="1:9" ht="52.5" customHeight="1">
      <c r="A28" s="85" t="s">
        <v>100</v>
      </c>
      <c r="B28" s="86"/>
      <c r="C28" s="87"/>
      <c r="D28" s="88"/>
      <c r="E28" s="89">
        <v>650250</v>
      </c>
      <c r="F28" s="89"/>
      <c r="G28" s="90"/>
      <c r="H28" s="90"/>
      <c r="I28" s="91"/>
    </row>
    <row r="29" spans="1:9" ht="37.5" customHeight="1">
      <c r="A29" s="85" t="s">
        <v>106</v>
      </c>
      <c r="B29" s="86"/>
      <c r="C29" s="87"/>
      <c r="D29" s="88"/>
      <c r="E29" s="89">
        <v>8000</v>
      </c>
      <c r="F29" s="89"/>
      <c r="G29" s="90"/>
      <c r="H29" s="90"/>
      <c r="I29" s="91"/>
    </row>
    <row r="30" spans="1:9" ht="42.75" customHeight="1">
      <c r="A30" s="85" t="s">
        <v>74</v>
      </c>
      <c r="B30" s="86"/>
      <c r="C30" s="87"/>
      <c r="D30" s="88">
        <v>1650000</v>
      </c>
      <c r="E30" s="89"/>
      <c r="F30" s="89"/>
      <c r="G30" s="90"/>
      <c r="H30" s="90">
        <v>28000</v>
      </c>
      <c r="I30" s="91"/>
    </row>
    <row r="31" spans="1:9" ht="57.75" customHeight="1">
      <c r="A31" s="85" t="s">
        <v>75</v>
      </c>
      <c r="B31" s="86"/>
      <c r="C31" s="87"/>
      <c r="D31" s="88"/>
      <c r="E31" s="89"/>
      <c r="F31" s="89"/>
      <c r="G31" s="90">
        <v>10000</v>
      </c>
      <c r="H31" s="90"/>
      <c r="I31" s="91"/>
    </row>
    <row r="32" spans="1:9" ht="44.25" customHeight="1">
      <c r="A32" s="85" t="s">
        <v>103</v>
      </c>
      <c r="B32" s="86">
        <f>RASHODI!C76</f>
        <v>75000</v>
      </c>
      <c r="C32" s="87"/>
      <c r="D32" s="88"/>
      <c r="E32" s="89"/>
      <c r="F32" s="89"/>
      <c r="G32" s="90"/>
      <c r="H32" s="90"/>
      <c r="I32" s="91"/>
    </row>
    <row r="33" spans="1:9" ht="33" customHeight="1">
      <c r="A33" s="85" t="s">
        <v>76</v>
      </c>
      <c r="B33" s="86"/>
      <c r="C33" s="87"/>
      <c r="D33" s="88">
        <v>50000</v>
      </c>
      <c r="E33" s="89"/>
      <c r="F33" s="89"/>
      <c r="G33" s="90"/>
      <c r="H33" s="90"/>
      <c r="I33" s="91"/>
    </row>
    <row r="34" spans="1:9" ht="45" customHeight="1">
      <c r="A34" s="85" t="s">
        <v>77</v>
      </c>
      <c r="B34" s="86"/>
      <c r="C34" s="86">
        <v>10000</v>
      </c>
      <c r="D34" s="88"/>
      <c r="E34" s="89"/>
      <c r="F34" s="89"/>
      <c r="G34" s="90"/>
      <c r="H34" s="90"/>
      <c r="I34" s="91"/>
    </row>
    <row r="35" spans="1:9" ht="47.25" customHeight="1">
      <c r="A35" s="85" t="s">
        <v>78</v>
      </c>
      <c r="B35" s="87"/>
      <c r="C35" s="92"/>
      <c r="D35" s="92"/>
      <c r="E35" s="92"/>
      <c r="F35" s="92">
        <v>50000</v>
      </c>
      <c r="G35" s="93"/>
      <c r="H35" s="93"/>
      <c r="I35" s="94"/>
    </row>
    <row r="36" spans="1:9" ht="48.75" customHeight="1">
      <c r="A36" s="85" t="s">
        <v>79</v>
      </c>
      <c r="B36" s="87">
        <f>RASHODI!D9</f>
        <v>405000</v>
      </c>
      <c r="C36" s="92"/>
      <c r="D36" s="92"/>
      <c r="E36" s="92"/>
      <c r="F36" s="92"/>
      <c r="G36" s="93"/>
      <c r="H36" s="93"/>
      <c r="I36" s="94"/>
    </row>
    <row r="37" spans="1:9" ht="33" customHeight="1">
      <c r="A37" s="85" t="s">
        <v>98</v>
      </c>
      <c r="B37" s="87"/>
      <c r="C37" s="92"/>
      <c r="D37" s="92"/>
      <c r="E37" s="92">
        <v>155000</v>
      </c>
      <c r="F37" s="92"/>
      <c r="G37" s="93"/>
      <c r="H37" s="93"/>
      <c r="I37" s="94"/>
    </row>
    <row r="38" spans="1:9" s="72" customFormat="1" ht="30" customHeight="1" thickBot="1">
      <c r="A38" s="85" t="s">
        <v>99</v>
      </c>
      <c r="B38" s="87"/>
      <c r="C38" s="92"/>
      <c r="D38" s="92"/>
      <c r="E38" s="92">
        <v>420360</v>
      </c>
      <c r="F38" s="92"/>
      <c r="G38" s="93"/>
      <c r="H38" s="93"/>
      <c r="I38" s="94"/>
    </row>
    <row r="39" spans="1:9" s="72" customFormat="1" ht="28.5" customHeight="1" thickBot="1">
      <c r="A39" s="95" t="s">
        <v>64</v>
      </c>
      <c r="B39" s="96">
        <f aca="true" t="shared" si="1" ref="B39:I39">SUM(B25:B38)</f>
        <v>480000</v>
      </c>
      <c r="C39" s="96">
        <f t="shared" si="1"/>
        <v>10000</v>
      </c>
      <c r="D39" s="96">
        <f t="shared" si="1"/>
        <v>1700000</v>
      </c>
      <c r="E39" s="96">
        <f t="shared" si="1"/>
        <v>8068610</v>
      </c>
      <c r="F39" s="96">
        <f t="shared" si="1"/>
        <v>50000</v>
      </c>
      <c r="G39" s="96">
        <f t="shared" si="1"/>
        <v>10000</v>
      </c>
      <c r="H39" s="96">
        <f t="shared" si="1"/>
        <v>28000</v>
      </c>
      <c r="I39" s="97">
        <f t="shared" si="1"/>
        <v>0</v>
      </c>
    </row>
    <row r="40" spans="1:9" ht="27" thickBot="1">
      <c r="A40" s="95" t="s">
        <v>137</v>
      </c>
      <c r="B40" s="329">
        <f>B39+C39+D39+E39+F39+G39+H39</f>
        <v>10346610</v>
      </c>
      <c r="C40" s="330"/>
      <c r="D40" s="330"/>
      <c r="E40" s="330"/>
      <c r="F40" s="330"/>
      <c r="G40" s="330"/>
      <c r="H40" s="330"/>
      <c r="I40" s="331"/>
    </row>
    <row r="41" spans="4:5" ht="13.5" thickBot="1">
      <c r="D41" s="123"/>
      <c r="E41" s="124"/>
    </row>
    <row r="42" spans="1:9" ht="16.5" thickBot="1">
      <c r="A42" s="219" t="s">
        <v>70</v>
      </c>
      <c r="B42" s="338" t="s">
        <v>119</v>
      </c>
      <c r="C42" s="336"/>
      <c r="D42" s="336"/>
      <c r="E42" s="336"/>
      <c r="F42" s="336"/>
      <c r="G42" s="336"/>
      <c r="H42" s="336"/>
      <c r="I42" s="337"/>
    </row>
    <row r="43" spans="1:9" ht="58.5" customHeight="1" thickBot="1">
      <c r="A43" s="204" t="s">
        <v>80</v>
      </c>
      <c r="B43" s="119" t="s">
        <v>60</v>
      </c>
      <c r="C43" s="120" t="s">
        <v>38</v>
      </c>
      <c r="D43" s="120" t="s">
        <v>61</v>
      </c>
      <c r="E43" s="120" t="s">
        <v>12</v>
      </c>
      <c r="F43" s="120" t="s">
        <v>62</v>
      </c>
      <c r="G43" s="120" t="s">
        <v>8</v>
      </c>
      <c r="H43" s="76" t="s">
        <v>63</v>
      </c>
      <c r="I43" s="121" t="s">
        <v>72</v>
      </c>
    </row>
    <row r="44" spans="1:9" ht="48.75" customHeight="1">
      <c r="A44" s="217" t="s">
        <v>73</v>
      </c>
      <c r="B44" s="79"/>
      <c r="C44" s="80"/>
      <c r="D44" s="81"/>
      <c r="E44" s="82">
        <v>245000</v>
      </c>
      <c r="F44" s="82"/>
      <c r="G44" s="83"/>
      <c r="H44" s="83"/>
      <c r="I44" s="84"/>
    </row>
    <row r="45" spans="1:9" ht="27.75" customHeight="1">
      <c r="A45" s="216" t="s">
        <v>149</v>
      </c>
      <c r="B45" s="104"/>
      <c r="C45" s="105"/>
      <c r="D45" s="106"/>
      <c r="E45" s="89">
        <f>RASHODI!E21</f>
        <v>6700000</v>
      </c>
      <c r="F45" s="107"/>
      <c r="G45" s="108"/>
      <c r="H45" s="108"/>
      <c r="I45" s="109"/>
    </row>
    <row r="46" spans="1:9" ht="45" customHeight="1">
      <c r="A46" s="216" t="s">
        <v>102</v>
      </c>
      <c r="B46" s="86"/>
      <c r="C46" s="87"/>
      <c r="D46" s="88"/>
      <c r="E46" s="89">
        <v>70000</v>
      </c>
      <c r="F46" s="89"/>
      <c r="G46" s="90"/>
      <c r="H46" s="90"/>
      <c r="I46" s="91"/>
    </row>
    <row r="47" spans="1:9" ht="57" customHeight="1">
      <c r="A47" s="216" t="s">
        <v>100</v>
      </c>
      <c r="B47" s="86"/>
      <c r="C47" s="87"/>
      <c r="D47" s="88"/>
      <c r="E47" s="89">
        <v>650250</v>
      </c>
      <c r="F47" s="89"/>
      <c r="G47" s="90"/>
      <c r="H47" s="90"/>
      <c r="I47" s="91"/>
    </row>
    <row r="48" spans="1:9" ht="33.75" customHeight="1">
      <c r="A48" s="216" t="s">
        <v>106</v>
      </c>
      <c r="B48" s="86"/>
      <c r="C48" s="87"/>
      <c r="D48" s="88"/>
      <c r="E48" s="89">
        <v>8000</v>
      </c>
      <c r="F48" s="89"/>
      <c r="G48" s="90"/>
      <c r="H48" s="90"/>
      <c r="I48" s="91"/>
    </row>
    <row r="49" spans="1:9" ht="33.75" customHeight="1">
      <c r="A49" s="216" t="s">
        <v>74</v>
      </c>
      <c r="B49" s="86"/>
      <c r="C49" s="87"/>
      <c r="D49" s="88">
        <v>1680000</v>
      </c>
      <c r="E49" s="89"/>
      <c r="F49" s="89"/>
      <c r="G49" s="90"/>
      <c r="H49" s="90">
        <v>37960</v>
      </c>
      <c r="I49" s="91"/>
    </row>
    <row r="50" spans="1:9" ht="42" customHeight="1">
      <c r="A50" s="216" t="s">
        <v>75</v>
      </c>
      <c r="B50" s="86"/>
      <c r="C50" s="87"/>
      <c r="D50" s="88"/>
      <c r="E50" s="89"/>
      <c r="F50" s="89"/>
      <c r="G50" s="90">
        <v>10000</v>
      </c>
      <c r="H50" s="90"/>
      <c r="I50" s="91"/>
    </row>
    <row r="51" spans="1:9" ht="47.25" customHeight="1">
      <c r="A51" s="216" t="s">
        <v>103</v>
      </c>
      <c r="B51" s="86">
        <f>RASHODI!C76</f>
        <v>75000</v>
      </c>
      <c r="C51" s="87"/>
      <c r="D51" s="88"/>
      <c r="E51" s="89"/>
      <c r="F51" s="89"/>
      <c r="G51" s="90"/>
      <c r="H51" s="90"/>
      <c r="I51" s="91"/>
    </row>
    <row r="52" spans="1:9" ht="42" customHeight="1">
      <c r="A52" s="216" t="s">
        <v>76</v>
      </c>
      <c r="B52" s="86"/>
      <c r="C52" s="87"/>
      <c r="D52" s="88">
        <v>50000</v>
      </c>
      <c r="E52" s="89"/>
      <c r="F52" s="89"/>
      <c r="G52" s="90"/>
      <c r="H52" s="90"/>
      <c r="I52" s="91"/>
    </row>
    <row r="53" spans="1:9" ht="40.5" customHeight="1">
      <c r="A53" s="216" t="s">
        <v>77</v>
      </c>
      <c r="B53" s="86"/>
      <c r="C53" s="86">
        <v>12000</v>
      </c>
      <c r="D53" s="88"/>
      <c r="E53" s="89"/>
      <c r="F53" s="89"/>
      <c r="G53" s="90"/>
      <c r="H53" s="90"/>
      <c r="I53" s="91"/>
    </row>
    <row r="54" spans="1:9" ht="48" customHeight="1">
      <c r="A54" s="216" t="s">
        <v>78</v>
      </c>
      <c r="B54" s="87"/>
      <c r="C54" s="92"/>
      <c r="D54" s="92"/>
      <c r="E54" s="92"/>
      <c r="F54" s="92">
        <v>50000</v>
      </c>
      <c r="G54" s="93"/>
      <c r="H54" s="93"/>
      <c r="I54" s="94"/>
    </row>
    <row r="55" spans="1:9" ht="36.75" customHeight="1">
      <c r="A55" s="216" t="s">
        <v>79</v>
      </c>
      <c r="B55" s="87">
        <f>RASHODI!E9</f>
        <v>405000</v>
      </c>
      <c r="C55" s="92"/>
      <c r="D55" s="92"/>
      <c r="E55" s="92"/>
      <c r="F55" s="92"/>
      <c r="G55" s="93"/>
      <c r="H55" s="93"/>
      <c r="I55" s="94"/>
    </row>
    <row r="56" spans="1:9" ht="40.5" customHeight="1">
      <c r="A56" s="216" t="s">
        <v>98</v>
      </c>
      <c r="B56" s="87"/>
      <c r="C56" s="92"/>
      <c r="D56" s="92"/>
      <c r="E56" s="92">
        <v>170000</v>
      </c>
      <c r="F56" s="92"/>
      <c r="G56" s="93"/>
      <c r="H56" s="93"/>
      <c r="I56" s="94"/>
    </row>
    <row r="57" spans="1:9" s="72" customFormat="1" ht="30" customHeight="1" thickBot="1">
      <c r="A57" s="216" t="s">
        <v>99</v>
      </c>
      <c r="B57" s="87"/>
      <c r="C57" s="92"/>
      <c r="D57" s="92"/>
      <c r="E57" s="92">
        <v>430000</v>
      </c>
      <c r="F57" s="92"/>
      <c r="G57" s="93"/>
      <c r="H57" s="93"/>
      <c r="I57" s="94"/>
    </row>
    <row r="58" spans="1:9" s="72" customFormat="1" ht="28.5" customHeight="1" thickBot="1">
      <c r="A58" s="95" t="s">
        <v>64</v>
      </c>
      <c r="B58" s="96">
        <f aca="true" t="shared" si="2" ref="B58:I58">SUM(B44:B57)</f>
        <v>480000</v>
      </c>
      <c r="C58" s="96">
        <f t="shared" si="2"/>
        <v>12000</v>
      </c>
      <c r="D58" s="96">
        <f t="shared" si="2"/>
        <v>1730000</v>
      </c>
      <c r="E58" s="96">
        <f t="shared" si="2"/>
        <v>8273250</v>
      </c>
      <c r="F58" s="96">
        <f t="shared" si="2"/>
        <v>50000</v>
      </c>
      <c r="G58" s="96">
        <f t="shared" si="2"/>
        <v>10000</v>
      </c>
      <c r="H58" s="96">
        <f t="shared" si="2"/>
        <v>37960</v>
      </c>
      <c r="I58" s="97">
        <f t="shared" si="2"/>
        <v>0</v>
      </c>
    </row>
    <row r="59" spans="1:9" ht="15.75" customHeight="1" thickBot="1">
      <c r="A59" s="95" t="s">
        <v>136</v>
      </c>
      <c r="B59" s="329">
        <f>B58+C58+D58+E58+F58+G58+H58</f>
        <v>10593210</v>
      </c>
      <c r="C59" s="330"/>
      <c r="D59" s="330"/>
      <c r="E59" s="330"/>
      <c r="F59" s="330"/>
      <c r="G59" s="330"/>
      <c r="H59" s="330"/>
      <c r="I59" s="331"/>
    </row>
    <row r="60" spans="3:5" ht="13.5" customHeight="1">
      <c r="C60" s="125"/>
      <c r="D60" s="123"/>
      <c r="E60" s="126"/>
    </row>
    <row r="61" spans="3:5" ht="13.5" customHeight="1">
      <c r="C61" s="125"/>
      <c r="D61" s="127"/>
      <c r="E61" s="128"/>
    </row>
    <row r="62" spans="4:5" ht="13.5" customHeight="1">
      <c r="D62" s="129"/>
      <c r="E62" s="130"/>
    </row>
    <row r="63" spans="4:5" ht="13.5" customHeight="1">
      <c r="D63" s="131"/>
      <c r="E63" s="132"/>
    </row>
    <row r="64" spans="4:5" ht="28.5" customHeight="1">
      <c r="D64" s="123"/>
      <c r="E64" s="124"/>
    </row>
    <row r="65" spans="3:5" ht="13.5" customHeight="1">
      <c r="C65" s="125"/>
      <c r="D65" s="123"/>
      <c r="E65" s="133"/>
    </row>
    <row r="66" spans="3:5" ht="13.5" customHeight="1">
      <c r="C66" s="125"/>
      <c r="D66" s="123"/>
      <c r="E66" s="128"/>
    </row>
    <row r="67" spans="4:5" ht="13.5" customHeight="1">
      <c r="D67" s="123"/>
      <c r="E67" s="124"/>
    </row>
    <row r="68" spans="4:5" ht="13.5" customHeight="1">
      <c r="D68" s="123"/>
      <c r="E68" s="132"/>
    </row>
    <row r="69" spans="4:5" ht="22.5" customHeight="1">
      <c r="D69" s="123"/>
      <c r="E69" s="124"/>
    </row>
    <row r="70" spans="4:5" ht="13.5" customHeight="1">
      <c r="D70" s="123"/>
      <c r="E70" s="134"/>
    </row>
    <row r="71" spans="4:5" ht="13.5" customHeight="1">
      <c r="D71" s="129"/>
      <c r="E71" s="130"/>
    </row>
    <row r="72" spans="2:5" ht="13.5" customHeight="1">
      <c r="B72" s="125"/>
      <c r="D72" s="129"/>
      <c r="E72" s="135"/>
    </row>
    <row r="73" spans="3:5" ht="13.5" customHeight="1">
      <c r="C73" s="125"/>
      <c r="D73" s="129"/>
      <c r="E73" s="136"/>
    </row>
    <row r="74" spans="3:5" ht="13.5" customHeight="1">
      <c r="C74" s="125"/>
      <c r="D74" s="131"/>
      <c r="E74" s="128"/>
    </row>
    <row r="75" spans="4:5" ht="13.5" customHeight="1">
      <c r="D75" s="123"/>
      <c r="E75" s="124"/>
    </row>
    <row r="76" spans="2:5" ht="13.5" customHeight="1">
      <c r="B76" s="125"/>
      <c r="D76" s="123"/>
      <c r="E76" s="126"/>
    </row>
    <row r="77" spans="3:5" ht="13.5" customHeight="1">
      <c r="C77" s="125"/>
      <c r="D77" s="123"/>
      <c r="E77" s="135"/>
    </row>
    <row r="78" spans="3:5" ht="13.5" customHeight="1">
      <c r="C78" s="125"/>
      <c r="D78" s="131"/>
      <c r="E78" s="128"/>
    </row>
    <row r="79" spans="4:5" ht="13.5" customHeight="1">
      <c r="D79" s="129"/>
      <c r="E79" s="124"/>
    </row>
    <row r="80" spans="3:5" ht="22.5" customHeight="1">
      <c r="C80" s="125"/>
      <c r="D80" s="129"/>
      <c r="E80" s="135"/>
    </row>
    <row r="81" spans="4:5" ht="13.5" customHeight="1">
      <c r="D81" s="131"/>
      <c r="E81" s="134"/>
    </row>
    <row r="82" spans="4:5" ht="13.5" customHeight="1">
      <c r="D82" s="123"/>
      <c r="E82" s="124"/>
    </row>
    <row r="83" spans="4:5" ht="13.5" customHeight="1">
      <c r="D83" s="131"/>
      <c r="E83" s="128"/>
    </row>
    <row r="84" spans="4:5" ht="13.5" customHeight="1">
      <c r="D84" s="123"/>
      <c r="E84" s="124"/>
    </row>
    <row r="85" spans="4:5" ht="13.5" customHeight="1">
      <c r="D85" s="123"/>
      <c r="E85" s="124"/>
    </row>
    <row r="86" spans="1:5" ht="13.5" customHeight="1">
      <c r="A86" s="125"/>
      <c r="D86" s="137"/>
      <c r="E86" s="135"/>
    </row>
    <row r="87" spans="2:5" ht="13.5" customHeight="1">
      <c r="B87" s="125"/>
      <c r="C87" s="125"/>
      <c r="D87" s="138"/>
      <c r="E87" s="135"/>
    </row>
    <row r="88" spans="2:5" ht="13.5" customHeight="1">
      <c r="B88" s="125"/>
      <c r="C88" s="125"/>
      <c r="D88" s="138"/>
      <c r="E88" s="126"/>
    </row>
    <row r="89" spans="2:5" ht="12.75">
      <c r="B89" s="125"/>
      <c r="C89" s="125"/>
      <c r="D89" s="131"/>
      <c r="E89" s="132"/>
    </row>
    <row r="90" spans="4:5" ht="12.75">
      <c r="D90" s="123"/>
      <c r="E90" s="124"/>
    </row>
    <row r="91" spans="2:5" ht="12.75">
      <c r="B91" s="125"/>
      <c r="D91" s="123"/>
      <c r="E91" s="135"/>
    </row>
    <row r="92" spans="3:5" ht="12.75">
      <c r="C92" s="125"/>
      <c r="D92" s="123"/>
      <c r="E92" s="126"/>
    </row>
    <row r="93" spans="3:5" ht="12.75">
      <c r="C93" s="125"/>
      <c r="D93" s="131"/>
      <c r="E93" s="128"/>
    </row>
    <row r="94" spans="4:5" ht="12.75">
      <c r="D94" s="123"/>
      <c r="E94" s="124"/>
    </row>
    <row r="95" spans="4:5" ht="12.75">
      <c r="D95" s="123"/>
      <c r="E95" s="124"/>
    </row>
    <row r="96" spans="4:5" ht="12.75">
      <c r="D96" s="139"/>
      <c r="E96" s="140"/>
    </row>
    <row r="97" spans="4:5" ht="12.75">
      <c r="D97" s="123"/>
      <c r="E97" s="124"/>
    </row>
    <row r="98" spans="4:5" ht="12.75">
      <c r="D98" s="123"/>
      <c r="E98" s="124"/>
    </row>
    <row r="99" spans="4:5" ht="12.75">
      <c r="D99" s="123"/>
      <c r="E99" s="124"/>
    </row>
    <row r="100" spans="4:5" ht="12.75">
      <c r="D100" s="131"/>
      <c r="E100" s="128"/>
    </row>
    <row r="101" spans="4:5" ht="12.75">
      <c r="D101" s="123"/>
      <c r="E101" s="124"/>
    </row>
    <row r="102" spans="4:5" ht="12.75">
      <c r="D102" s="131"/>
      <c r="E102" s="128"/>
    </row>
    <row r="103" spans="4:5" ht="12.75">
      <c r="D103" s="123"/>
      <c r="E103" s="124"/>
    </row>
    <row r="104" spans="4:5" ht="12.75">
      <c r="D104" s="139"/>
      <c r="E104" s="140"/>
    </row>
    <row r="105" spans="4:5" ht="12.75">
      <c r="D105" s="123"/>
      <c r="E105" s="124"/>
    </row>
    <row r="106" spans="4:5" ht="28.5" customHeight="1">
      <c r="D106" s="131"/>
      <c r="E106" s="128"/>
    </row>
    <row r="107" spans="4:5" ht="12.75">
      <c r="D107" s="123"/>
      <c r="E107" s="124"/>
    </row>
    <row r="108" spans="4:5" ht="12.75">
      <c r="D108" s="123"/>
      <c r="E108" s="124"/>
    </row>
    <row r="109" spans="4:5" ht="12.75">
      <c r="D109" s="131"/>
      <c r="E109" s="128"/>
    </row>
    <row r="110" spans="4:5" ht="12.75">
      <c r="D110" s="123"/>
      <c r="E110" s="124"/>
    </row>
    <row r="111" spans="4:5" ht="12.75">
      <c r="D111" s="139"/>
      <c r="E111" s="140"/>
    </row>
    <row r="112" spans="4:5" ht="12.75">
      <c r="D112" s="131"/>
      <c r="E112" s="145"/>
    </row>
    <row r="113" spans="4:5" ht="12.75">
      <c r="D113" s="129"/>
      <c r="E113" s="140"/>
    </row>
    <row r="114" spans="4:5" ht="12.75">
      <c r="D114" s="131"/>
      <c r="E114" s="128"/>
    </row>
    <row r="115" spans="4:5" ht="12.75">
      <c r="D115" s="123"/>
      <c r="E115" s="124"/>
    </row>
    <row r="116" spans="3:5" ht="12.75">
      <c r="C116" s="125"/>
      <c r="D116" s="123"/>
      <c r="E116" s="126"/>
    </row>
    <row r="117" spans="4:5" ht="12.75">
      <c r="D117" s="129"/>
      <c r="E117" s="128"/>
    </row>
    <row r="118" spans="4:5" ht="12.75">
      <c r="D118" s="129"/>
      <c r="E118" s="140"/>
    </row>
    <row r="119" spans="3:5" ht="12.75">
      <c r="C119" s="125"/>
      <c r="D119" s="129"/>
      <c r="E119" s="146"/>
    </row>
    <row r="120" spans="3:5" ht="12.75">
      <c r="C120" s="125"/>
      <c r="D120" s="131"/>
      <c r="E120" s="132"/>
    </row>
    <row r="121" spans="4:5" ht="12.75">
      <c r="D121" s="123"/>
      <c r="E121" s="124"/>
    </row>
    <row r="122" spans="4:5" ht="12.75">
      <c r="D122" s="144"/>
      <c r="E122" s="147"/>
    </row>
    <row r="123" spans="4:5" ht="12.75">
      <c r="D123" s="139"/>
      <c r="E123" s="140"/>
    </row>
    <row r="124" spans="2:5" ht="12.75">
      <c r="B124" s="125"/>
      <c r="D124" s="139"/>
      <c r="E124" s="148"/>
    </row>
    <row r="125" spans="3:5" ht="12.75">
      <c r="C125" s="125"/>
      <c r="D125" s="139"/>
      <c r="E125" s="148"/>
    </row>
    <row r="126" spans="4:5" ht="12.75">
      <c r="D126" s="144"/>
      <c r="E126" s="145"/>
    </row>
    <row r="127" spans="4:5" ht="12.75">
      <c r="D127" s="139"/>
      <c r="E127" s="140"/>
    </row>
    <row r="128" spans="2:5" ht="12.75">
      <c r="B128" s="125"/>
      <c r="D128" s="139"/>
      <c r="E128" s="149"/>
    </row>
    <row r="129" spans="3:5" ht="12.75">
      <c r="C129" s="125"/>
      <c r="D129" s="139"/>
      <c r="E129" s="126"/>
    </row>
    <row r="130" spans="3:5" ht="11.25" customHeight="1">
      <c r="C130" s="125"/>
      <c r="D130" s="131"/>
      <c r="E130" s="132"/>
    </row>
    <row r="131" spans="4:5" ht="24" customHeight="1">
      <c r="D131" s="123"/>
      <c r="E131" s="124"/>
    </row>
    <row r="132" spans="3:5" ht="15" customHeight="1">
      <c r="C132" s="125"/>
      <c r="D132" s="123"/>
      <c r="E132" s="146"/>
    </row>
    <row r="133" spans="4:5" ht="11.25" customHeight="1">
      <c r="D133" s="144"/>
      <c r="E133" s="145"/>
    </row>
    <row r="134" spans="4:5" ht="12.75">
      <c r="D134" s="139"/>
      <c r="E134" s="140"/>
    </row>
    <row r="135" spans="4:5" ht="13.5" customHeight="1">
      <c r="D135" s="123"/>
      <c r="E135" s="124"/>
    </row>
    <row r="136" spans="1:5" ht="12.75" customHeight="1">
      <c r="A136" s="150"/>
      <c r="B136" s="116"/>
      <c r="C136" s="116"/>
      <c r="D136" s="116"/>
      <c r="E136" s="135"/>
    </row>
    <row r="137" spans="1:5" ht="12.75" customHeight="1">
      <c r="A137" s="125"/>
      <c r="D137" s="137"/>
      <c r="E137" s="135"/>
    </row>
    <row r="138" spans="1:5" ht="12.75">
      <c r="A138" s="125"/>
      <c r="B138" s="125"/>
      <c r="D138" s="137"/>
      <c r="E138" s="126"/>
    </row>
    <row r="139" spans="3:5" ht="12.75">
      <c r="C139" s="125"/>
      <c r="D139" s="123"/>
      <c r="E139" s="135"/>
    </row>
    <row r="140" spans="4:5" ht="12.75">
      <c r="D140" s="127"/>
      <c r="E140" s="128"/>
    </row>
    <row r="141" spans="2:5" ht="12.75">
      <c r="B141" s="125"/>
      <c r="D141" s="123"/>
      <c r="E141" s="126"/>
    </row>
    <row r="142" spans="3:5" ht="12.75">
      <c r="C142" s="125"/>
      <c r="D142" s="123"/>
      <c r="E142" s="126"/>
    </row>
    <row r="143" spans="4:5" ht="19.5" customHeight="1">
      <c r="D143" s="131"/>
      <c r="E143" s="132"/>
    </row>
    <row r="144" spans="3:5" ht="15" customHeight="1">
      <c r="C144" s="125"/>
      <c r="D144" s="123"/>
      <c r="E144" s="133"/>
    </row>
    <row r="145" spans="4:5" ht="12.75">
      <c r="D145" s="123"/>
      <c r="E145" s="132"/>
    </row>
    <row r="146" spans="2:5" ht="12.75">
      <c r="B146" s="125"/>
      <c r="D146" s="129"/>
      <c r="E146" s="135"/>
    </row>
    <row r="147" spans="3:5" ht="12.75">
      <c r="C147" s="125"/>
      <c r="D147" s="129"/>
      <c r="E147" s="136"/>
    </row>
    <row r="148" spans="4:5" ht="12.75">
      <c r="D148" s="131"/>
      <c r="E148" s="128"/>
    </row>
    <row r="149" spans="1:5" ht="12.75">
      <c r="A149" s="125"/>
      <c r="D149" s="137"/>
      <c r="E149" s="135"/>
    </row>
    <row r="150" spans="2:5" ht="12.75">
      <c r="B150" s="125"/>
      <c r="D150" s="123"/>
      <c r="E150" s="135"/>
    </row>
    <row r="151" spans="3:5" ht="22.5" customHeight="1">
      <c r="C151" s="125"/>
      <c r="D151" s="123"/>
      <c r="E151" s="126"/>
    </row>
    <row r="152" spans="3:5" ht="12.75">
      <c r="C152" s="125"/>
      <c r="D152" s="131"/>
      <c r="E152" s="128"/>
    </row>
    <row r="153" spans="3:5" ht="12.75">
      <c r="C153" s="125"/>
      <c r="D153" s="123"/>
      <c r="E153" s="126"/>
    </row>
    <row r="154" spans="4:5" ht="12.75">
      <c r="D154" s="144"/>
      <c r="E154" s="145"/>
    </row>
    <row r="155" spans="3:5" ht="12.75">
      <c r="C155" s="125"/>
      <c r="D155" s="129"/>
      <c r="E155" s="146"/>
    </row>
    <row r="156" spans="3:5" ht="13.5" customHeight="1">
      <c r="C156" s="125"/>
      <c r="D156" s="131"/>
      <c r="E156" s="132"/>
    </row>
    <row r="157" spans="4:5" ht="13.5" customHeight="1">
      <c r="D157" s="144"/>
      <c r="E157" s="151"/>
    </row>
    <row r="158" spans="2:5" ht="13.5" customHeight="1">
      <c r="B158" s="125"/>
      <c r="D158" s="139"/>
      <c r="E158" s="149"/>
    </row>
    <row r="159" spans="3:5" ht="12.75">
      <c r="C159" s="125"/>
      <c r="D159" s="139"/>
      <c r="E159" s="126"/>
    </row>
    <row r="160" spans="3:5" ht="12.75">
      <c r="C160" s="125"/>
      <c r="D160" s="131"/>
      <c r="E160" s="132"/>
    </row>
    <row r="161" spans="3:5" ht="12.75">
      <c r="C161" s="125"/>
      <c r="D161" s="131"/>
      <c r="E161" s="132"/>
    </row>
    <row r="162" spans="4:5" ht="12.75">
      <c r="D162" s="123"/>
      <c r="E162" s="124"/>
    </row>
    <row r="163" spans="1:6" ht="18">
      <c r="A163" s="332"/>
      <c r="B163" s="333"/>
      <c r="C163" s="333"/>
      <c r="D163" s="333"/>
      <c r="E163" s="333"/>
      <c r="F163" s="152"/>
    </row>
    <row r="164" spans="1:5" ht="12.75">
      <c r="A164" s="141"/>
      <c r="B164" s="141"/>
      <c r="C164" s="141"/>
      <c r="D164" s="142"/>
      <c r="E164" s="143"/>
    </row>
    <row r="166" spans="1:5" ht="15.75">
      <c r="A166" s="153"/>
      <c r="B166" s="125"/>
      <c r="C166" s="125"/>
      <c r="D166" s="154"/>
      <c r="E166" s="155"/>
    </row>
    <row r="167" spans="1:5" ht="12.75">
      <c r="A167" s="125"/>
      <c r="B167" s="125"/>
      <c r="C167" s="125"/>
      <c r="D167" s="154"/>
      <c r="E167" s="155"/>
    </row>
    <row r="168" spans="1:5" ht="12.75">
      <c r="A168" s="125"/>
      <c r="B168" s="125"/>
      <c r="C168" s="125"/>
      <c r="D168" s="154"/>
      <c r="E168" s="155"/>
    </row>
    <row r="169" spans="1:5" ht="12.75">
      <c r="A169" s="125"/>
      <c r="B169" s="125"/>
      <c r="C169" s="125"/>
      <c r="D169" s="154"/>
      <c r="E169" s="155"/>
    </row>
    <row r="170" spans="1:9" s="152" customFormat="1" ht="18" customHeight="1">
      <c r="A170" s="125"/>
      <c r="B170" s="125"/>
      <c r="C170" s="125"/>
      <c r="D170" s="154"/>
      <c r="E170" s="155"/>
      <c r="F170" s="115"/>
      <c r="G170" s="115"/>
      <c r="H170" s="115"/>
      <c r="I170" s="115"/>
    </row>
    <row r="171" spans="1:9" ht="28.5" customHeight="1">
      <c r="A171" s="125"/>
      <c r="B171" s="125"/>
      <c r="C171" s="125"/>
      <c r="G171" s="152"/>
      <c r="H171" s="152"/>
      <c r="I171" s="152"/>
    </row>
    <row r="172" spans="1:5" ht="12.75">
      <c r="A172" s="125"/>
      <c r="B172" s="125"/>
      <c r="C172" s="125"/>
      <c r="D172" s="154"/>
      <c r="E172" s="155"/>
    </row>
    <row r="173" spans="1:5" ht="12.75">
      <c r="A173" s="125"/>
      <c r="B173" s="125"/>
      <c r="C173" s="125"/>
      <c r="D173" s="154"/>
      <c r="E173" s="157"/>
    </row>
    <row r="174" spans="1:5" ht="12.75">
      <c r="A174" s="125"/>
      <c r="B174" s="125"/>
      <c r="C174" s="125"/>
      <c r="D174" s="154"/>
      <c r="E174" s="155"/>
    </row>
    <row r="175" spans="1:5" ht="17.25" customHeight="1">
      <c r="A175" s="125"/>
      <c r="B175" s="125"/>
      <c r="C175" s="125"/>
      <c r="D175" s="154"/>
      <c r="E175" s="133"/>
    </row>
    <row r="176" spans="4:5" ht="13.5" customHeight="1">
      <c r="D176" s="131"/>
      <c r="E176" s="134"/>
    </row>
    <row r="182" ht="22.5" customHeight="1"/>
    <row r="183" ht="22.5" customHeight="1"/>
  </sheetData>
  <sheetProtection/>
  <mergeCells count="8">
    <mergeCell ref="B59:I59"/>
    <mergeCell ref="A163:E163"/>
    <mergeCell ref="A1:I1"/>
    <mergeCell ref="B3:I3"/>
    <mergeCell ref="B21:I21"/>
    <mergeCell ref="B23:I23"/>
    <mergeCell ref="B40:I40"/>
    <mergeCell ref="B42:I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rowBreaks count="2" manualBreakCount="2">
    <brk id="21" max="8" man="1"/>
    <brk id="4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341" t="s">
        <v>115</v>
      </c>
      <c r="B1" s="341"/>
      <c r="C1" s="341"/>
      <c r="D1" s="341"/>
      <c r="E1" s="341"/>
      <c r="F1" s="341"/>
      <c r="G1" s="341"/>
      <c r="H1" s="341"/>
    </row>
    <row r="2" spans="1:8" s="3" customFormat="1" ht="26.25" customHeight="1">
      <c r="A2" s="341" t="s">
        <v>81</v>
      </c>
      <c r="B2" s="341"/>
      <c r="C2" s="341"/>
      <c r="D2" s="341"/>
      <c r="E2" s="341"/>
      <c r="F2" s="341"/>
      <c r="G2" s="342"/>
      <c r="H2" s="342"/>
    </row>
    <row r="3" spans="1:5" ht="9" customHeight="1">
      <c r="A3" s="4"/>
      <c r="B3" s="5"/>
      <c r="C3" s="5"/>
      <c r="D3" s="5"/>
      <c r="E3" s="5"/>
    </row>
    <row r="4" spans="1:9" ht="27.75" customHeight="1">
      <c r="A4" s="6"/>
      <c r="B4" s="7"/>
      <c r="C4" s="7"/>
      <c r="D4" s="8"/>
      <c r="E4" s="9"/>
      <c r="F4" s="10" t="s">
        <v>116</v>
      </c>
      <c r="G4" s="10" t="s">
        <v>117</v>
      </c>
      <c r="H4" s="11" t="s">
        <v>118</v>
      </c>
      <c r="I4" s="12"/>
    </row>
    <row r="5" spans="1:9" ht="27.75" customHeight="1">
      <c r="A5" s="343" t="s">
        <v>82</v>
      </c>
      <c r="B5" s="344"/>
      <c r="C5" s="344"/>
      <c r="D5" s="344"/>
      <c r="E5" s="340"/>
      <c r="F5" s="14">
        <v>3989640</v>
      </c>
      <c r="G5" s="14">
        <v>3796610</v>
      </c>
      <c r="H5" s="14">
        <v>3893210</v>
      </c>
      <c r="I5" s="16"/>
    </row>
    <row r="6" spans="1:8" ht="22.5" customHeight="1">
      <c r="A6" s="343" t="s">
        <v>83</v>
      </c>
      <c r="B6" s="344"/>
      <c r="C6" s="344"/>
      <c r="D6" s="344"/>
      <c r="E6" s="340"/>
      <c r="F6" s="14">
        <v>3989640</v>
      </c>
      <c r="G6" s="14">
        <v>3796610</v>
      </c>
      <c r="H6" s="14">
        <v>3893210</v>
      </c>
    </row>
    <row r="7" spans="1:8" ht="22.5" customHeight="1">
      <c r="A7" s="339" t="s">
        <v>84</v>
      </c>
      <c r="B7" s="340"/>
      <c r="C7" s="340"/>
      <c r="D7" s="340"/>
      <c r="E7" s="340"/>
      <c r="F7" s="14">
        <v>0</v>
      </c>
      <c r="G7" s="14">
        <v>0</v>
      </c>
      <c r="H7" s="14">
        <v>0</v>
      </c>
    </row>
    <row r="8" spans="1:8" ht="22.5" customHeight="1">
      <c r="A8" s="17" t="s">
        <v>85</v>
      </c>
      <c r="B8" s="13"/>
      <c r="C8" s="13"/>
      <c r="D8" s="13"/>
      <c r="E8" s="13"/>
      <c r="F8" s="14">
        <v>3989640</v>
      </c>
      <c r="G8" s="14">
        <v>3796610</v>
      </c>
      <c r="H8" s="14">
        <v>3893210</v>
      </c>
    </row>
    <row r="9" spans="1:8" ht="22.5" customHeight="1">
      <c r="A9" s="345" t="s">
        <v>86</v>
      </c>
      <c r="B9" s="344"/>
      <c r="C9" s="344"/>
      <c r="D9" s="344"/>
      <c r="E9" s="346"/>
      <c r="F9" s="15">
        <f>F8-F10</f>
        <v>3774640</v>
      </c>
      <c r="G9" s="15">
        <f>G8-G10</f>
        <v>3566610</v>
      </c>
      <c r="H9" s="15">
        <f>H8-H10</f>
        <v>3640210</v>
      </c>
    </row>
    <row r="10" spans="1:8" ht="22.5" customHeight="1">
      <c r="A10" s="339" t="s">
        <v>87</v>
      </c>
      <c r="B10" s="340"/>
      <c r="C10" s="340"/>
      <c r="D10" s="340"/>
      <c r="E10" s="340"/>
      <c r="F10" s="15">
        <v>215000</v>
      </c>
      <c r="G10" s="15">
        <v>230000</v>
      </c>
      <c r="H10" s="15">
        <v>253000</v>
      </c>
    </row>
    <row r="11" spans="1:8" ht="22.5" customHeight="1">
      <c r="A11" s="345" t="s">
        <v>88</v>
      </c>
      <c r="B11" s="344"/>
      <c r="C11" s="344"/>
      <c r="D11" s="344"/>
      <c r="E11" s="344"/>
      <c r="F11" s="15">
        <f>+F5-F8</f>
        <v>0</v>
      </c>
      <c r="G11" s="15">
        <f>+G5-G8</f>
        <v>0</v>
      </c>
      <c r="H11" s="15">
        <f>+H5-H8</f>
        <v>0</v>
      </c>
    </row>
    <row r="12" spans="1:8" ht="25.5" customHeight="1">
      <c r="A12" s="341"/>
      <c r="B12" s="347"/>
      <c r="C12" s="347"/>
      <c r="D12" s="347"/>
      <c r="E12" s="347"/>
      <c r="F12" s="348"/>
      <c r="G12" s="348"/>
      <c r="H12" s="348"/>
    </row>
    <row r="13" spans="1:8" ht="27.75" customHeight="1">
      <c r="A13" s="6"/>
      <c r="B13" s="7"/>
      <c r="C13" s="7"/>
      <c r="D13" s="8"/>
      <c r="E13" s="9"/>
      <c r="F13" s="10" t="s">
        <v>116</v>
      </c>
      <c r="G13" s="10" t="s">
        <v>117</v>
      </c>
      <c r="H13" s="11" t="s">
        <v>118</v>
      </c>
    </row>
    <row r="14" spans="1:8" ht="22.5" customHeight="1">
      <c r="A14" s="349" t="s">
        <v>89</v>
      </c>
      <c r="B14" s="350"/>
      <c r="C14" s="350"/>
      <c r="D14" s="350"/>
      <c r="E14" s="351"/>
      <c r="F14" s="19">
        <v>0</v>
      </c>
      <c r="G14" s="19">
        <v>0</v>
      </c>
      <c r="H14" s="15">
        <v>0</v>
      </c>
    </row>
    <row r="15" spans="1:8" s="2" customFormat="1" ht="25.5" customHeight="1">
      <c r="A15" s="352"/>
      <c r="B15" s="347"/>
      <c r="C15" s="347"/>
      <c r="D15" s="347"/>
      <c r="E15" s="347"/>
      <c r="F15" s="348"/>
      <c r="G15" s="348"/>
      <c r="H15" s="348"/>
    </row>
    <row r="16" spans="1:8" s="2" customFormat="1" ht="27.75" customHeight="1">
      <c r="A16" s="6"/>
      <c r="B16" s="7"/>
      <c r="C16" s="7"/>
      <c r="D16" s="8"/>
      <c r="E16" s="9"/>
      <c r="F16" s="10" t="s">
        <v>116</v>
      </c>
      <c r="G16" s="10" t="s">
        <v>117</v>
      </c>
      <c r="H16" s="11" t="s">
        <v>118</v>
      </c>
    </row>
    <row r="17" spans="1:8" s="2" customFormat="1" ht="22.5" customHeight="1">
      <c r="A17" s="343" t="s">
        <v>90</v>
      </c>
      <c r="B17" s="344"/>
      <c r="C17" s="344"/>
      <c r="D17" s="344"/>
      <c r="E17" s="344"/>
      <c r="F17" s="14"/>
      <c r="G17" s="14"/>
      <c r="H17" s="14"/>
    </row>
    <row r="18" spans="1:8" s="2" customFormat="1" ht="31.5" customHeight="1">
      <c r="A18" s="343" t="s">
        <v>91</v>
      </c>
      <c r="B18" s="344"/>
      <c r="C18" s="344"/>
      <c r="D18" s="344"/>
      <c r="E18" s="344"/>
      <c r="F18" s="14"/>
      <c r="G18" s="14"/>
      <c r="H18" s="14"/>
    </row>
    <row r="19" spans="1:8" s="2" customFormat="1" ht="22.5" customHeight="1">
      <c r="A19" s="345" t="s">
        <v>92</v>
      </c>
      <c r="B19" s="344"/>
      <c r="C19" s="344"/>
      <c r="D19" s="344"/>
      <c r="E19" s="344"/>
      <c r="F19" s="14"/>
      <c r="G19" s="14"/>
      <c r="H19" s="14"/>
    </row>
    <row r="20" spans="1:8" s="2" customFormat="1" ht="15" customHeight="1">
      <c r="A20" s="20"/>
      <c r="B20" s="21"/>
      <c r="C20" s="18"/>
      <c r="D20" s="22"/>
      <c r="E20" s="21"/>
      <c r="F20" s="23"/>
      <c r="G20" s="23"/>
      <c r="H20" s="23"/>
    </row>
    <row r="21" spans="1:8" s="2" customFormat="1" ht="22.5" customHeight="1">
      <c r="A21" s="345" t="s">
        <v>93</v>
      </c>
      <c r="B21" s="344"/>
      <c r="C21" s="344"/>
      <c r="D21" s="344"/>
      <c r="E21" s="344"/>
      <c r="F21" s="14">
        <f>SUM(F11,F14,F19)</f>
        <v>0</v>
      </c>
      <c r="G21" s="14">
        <f>SUM(G11,G14,G19)</f>
        <v>0</v>
      </c>
      <c r="H21" s="14">
        <f>SUM(H11,H14,H19)</f>
        <v>0</v>
      </c>
    </row>
    <row r="22" spans="1:5" s="2" customFormat="1" ht="18" customHeight="1">
      <c r="A22" s="24"/>
      <c r="B22" s="5"/>
      <c r="C22" s="5"/>
      <c r="D22" s="5"/>
      <c r="E22" s="5"/>
    </row>
  </sheetData>
  <sheetProtection/>
  <mergeCells count="15">
    <mergeCell ref="A19:E19"/>
    <mergeCell ref="A21:E21"/>
    <mergeCell ref="A11:E11"/>
    <mergeCell ref="A12:H12"/>
    <mergeCell ref="A17:E17"/>
    <mergeCell ref="A18:E18"/>
    <mergeCell ref="A14:E14"/>
    <mergeCell ref="A15:H15"/>
    <mergeCell ref="A10:E10"/>
    <mergeCell ref="A1:H1"/>
    <mergeCell ref="A2:H2"/>
    <mergeCell ref="A5:E5"/>
    <mergeCell ref="A6:E6"/>
    <mergeCell ref="A7:E7"/>
    <mergeCell ref="A9:E9"/>
  </mergeCells>
  <printOptions/>
  <pageMargins left="0.7086614173228347" right="0.7086614173228347" top="0.45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P18"/>
  <sheetViews>
    <sheetView zoomScalePageLayoutView="0" workbookViewId="0" topLeftCell="A1">
      <selection activeCell="B10" sqref="B10"/>
    </sheetView>
  </sheetViews>
  <sheetFormatPr defaultColWidth="9.140625" defaultRowHeight="12.75"/>
  <cols>
    <col min="11" max="11" width="14.00390625" style="0" customWidth="1"/>
  </cols>
  <sheetData>
    <row r="3" spans="2:8" ht="18">
      <c r="B3" s="353" t="s">
        <v>144</v>
      </c>
      <c r="C3" s="353"/>
      <c r="D3" s="213"/>
      <c r="E3" s="213"/>
      <c r="F3" s="213"/>
      <c r="G3" s="213"/>
      <c r="H3" s="213"/>
    </row>
    <row r="4" spans="2:10" ht="18">
      <c r="B4" s="353" t="s">
        <v>145</v>
      </c>
      <c r="C4" s="353"/>
      <c r="D4" s="353"/>
      <c r="E4" s="353"/>
      <c r="F4" s="353"/>
      <c r="G4" s="353"/>
      <c r="H4" s="353"/>
      <c r="I4" s="353"/>
      <c r="J4" s="353"/>
    </row>
    <row r="5" spans="2:11" ht="18">
      <c r="B5" s="353" t="s">
        <v>147</v>
      </c>
      <c r="C5" s="353"/>
      <c r="D5" s="353"/>
      <c r="E5" s="353"/>
      <c r="F5" s="353"/>
      <c r="G5" s="353"/>
      <c r="H5" s="353"/>
      <c r="I5" s="353"/>
      <c r="J5" s="353"/>
      <c r="K5" s="353"/>
    </row>
    <row r="6" spans="2:11" ht="18">
      <c r="B6" s="353" t="s">
        <v>146</v>
      </c>
      <c r="C6" s="353"/>
      <c r="D6" s="353"/>
      <c r="E6" s="353"/>
      <c r="F6" s="353"/>
      <c r="G6" s="353"/>
      <c r="H6" s="353"/>
      <c r="I6" s="353"/>
      <c r="J6" s="353"/>
      <c r="K6" s="353"/>
    </row>
    <row r="7" spans="2:8" ht="18">
      <c r="B7" s="213"/>
      <c r="C7" s="213"/>
      <c r="D7" s="213"/>
      <c r="E7" s="213"/>
      <c r="F7" s="213"/>
      <c r="G7" s="213"/>
      <c r="H7" s="213"/>
    </row>
    <row r="8" spans="2:16" ht="18">
      <c r="B8" s="214" t="s">
        <v>148</v>
      </c>
      <c r="C8" s="214"/>
      <c r="D8" s="214"/>
      <c r="E8" s="214"/>
      <c r="F8" s="214"/>
      <c r="G8" s="214"/>
      <c r="H8" s="214"/>
      <c r="I8" s="214"/>
      <c r="J8" s="214"/>
      <c r="K8" s="214"/>
      <c r="L8" s="215"/>
      <c r="M8" s="215"/>
      <c r="N8" s="215"/>
      <c r="O8" s="215"/>
      <c r="P8" s="215"/>
    </row>
    <row r="9" spans="2:8" ht="18">
      <c r="B9" s="213"/>
      <c r="C9" s="213"/>
      <c r="D9" s="213"/>
      <c r="E9" s="213"/>
      <c r="F9" s="213"/>
      <c r="G9" s="213"/>
      <c r="H9" s="213"/>
    </row>
    <row r="10" spans="2:8" ht="18">
      <c r="B10" s="213"/>
      <c r="C10" s="213"/>
      <c r="D10" s="213"/>
      <c r="E10" s="213"/>
      <c r="F10" s="213"/>
      <c r="G10" s="213"/>
      <c r="H10" s="213"/>
    </row>
    <row r="11" spans="2:8" ht="18">
      <c r="B11" s="213"/>
      <c r="C11" s="213"/>
      <c r="D11" s="213"/>
      <c r="E11" s="213"/>
      <c r="F11" s="213"/>
      <c r="G11" s="213"/>
      <c r="H11" s="213"/>
    </row>
    <row r="12" spans="2:8" ht="18">
      <c r="B12" s="213"/>
      <c r="C12" s="213"/>
      <c r="D12" s="213"/>
      <c r="E12" s="213"/>
      <c r="F12" s="213"/>
      <c r="G12" s="213"/>
      <c r="H12" s="213"/>
    </row>
    <row r="13" spans="2:8" ht="18">
      <c r="B13" s="213"/>
      <c r="C13" s="213"/>
      <c r="D13" s="213"/>
      <c r="E13" s="213"/>
      <c r="F13" s="213"/>
      <c r="G13" s="213"/>
      <c r="H13" s="213"/>
    </row>
    <row r="14" spans="2:8" ht="18">
      <c r="B14" s="213"/>
      <c r="C14" s="213"/>
      <c r="D14" s="213"/>
      <c r="E14" s="213"/>
      <c r="F14" s="213"/>
      <c r="G14" s="213"/>
      <c r="H14" s="213"/>
    </row>
    <row r="15" spans="2:8" ht="18">
      <c r="B15" s="213"/>
      <c r="C15" s="213"/>
      <c r="D15" s="213"/>
      <c r="E15" s="213"/>
      <c r="F15" s="213"/>
      <c r="G15" s="213"/>
      <c r="H15" s="213"/>
    </row>
    <row r="16" spans="2:8" ht="18">
      <c r="B16" s="213"/>
      <c r="C16" s="213"/>
      <c r="D16" s="213"/>
      <c r="E16" s="213"/>
      <c r="F16" s="213"/>
      <c r="G16" s="213"/>
      <c r="H16" s="213"/>
    </row>
    <row r="17" spans="2:8" ht="18">
      <c r="B17" s="213"/>
      <c r="C17" s="213"/>
      <c r="D17" s="213"/>
      <c r="E17" s="213"/>
      <c r="F17" s="213"/>
      <c r="G17" s="213"/>
      <c r="H17" s="213"/>
    </row>
    <row r="18" spans="2:8" ht="18">
      <c r="B18" s="213"/>
      <c r="C18" s="213"/>
      <c r="D18" s="213"/>
      <c r="E18" s="213"/>
      <c r="F18" s="213"/>
      <c r="G18" s="213"/>
      <c r="H18" s="213"/>
    </row>
  </sheetData>
  <sheetProtection/>
  <mergeCells count="4">
    <mergeCell ref="B3:C3"/>
    <mergeCell ref="B4:J4"/>
    <mergeCell ref="B5:K5"/>
    <mergeCell ref="B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Racunovodstvo</cp:lastModifiedBy>
  <cp:lastPrinted>2019-12-19T09:43:52Z</cp:lastPrinted>
  <dcterms:created xsi:type="dcterms:W3CDTF">2003-07-09T14:53:12Z</dcterms:created>
  <dcterms:modified xsi:type="dcterms:W3CDTF">2019-12-20T07:06:32Z</dcterms:modified>
  <cp:category/>
  <cp:version/>
  <cp:contentType/>
  <cp:contentStatus/>
</cp:coreProperties>
</file>